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date1904="1" codeName="ThisWorkbook"/>
  <bookViews>
    <workbookView windowWidth="28800" windowHeight="12255" tabRatio="819" firstSheet="5" activeTab="5"/>
  </bookViews>
  <sheets>
    <sheet name="1-1元江县一般公共预算收入情况表" sheetId="28" r:id="rId1"/>
    <sheet name="1-2元江县一般公共预算支出情况表" sheetId="29" r:id="rId2"/>
    <sheet name="1-3县本级一般公共预算收入情况表" sheetId="31" r:id="rId3"/>
    <sheet name="1-4县本级一般公共预算支出情况表（公开到项级）" sheetId="33" r:id="rId4"/>
    <sheet name="1-5县本级一般公共预算基本支出情况表（公开到款级）" sheetId="132" r:id="rId5"/>
    <sheet name="1-6一般公共预算支出表（州（市）对下转移支付项目）" sheetId="35" r:id="rId6"/>
    <sheet name="1-7元江县分地区税收返还和转移支付预算表" sheetId="36" r:id="rId7"/>
    <sheet name="1-8元江县县本级“三公”经费预算财政拨款情况统计表" sheetId="131" r:id="rId8"/>
    <sheet name="2-1元江县政府性基金预算收入情况表" sheetId="54" r:id="rId9"/>
    <sheet name="2-2元江县政府性基金预算支出情况表" sheetId="55" r:id="rId10"/>
    <sheet name="2-3县本级政府性基金预算收入情况表" sheetId="56" r:id="rId11"/>
    <sheet name="2-4县本级政府性基金预算支出情况表（公开到项级）" sheetId="57" r:id="rId12"/>
    <sheet name="2-5元江县县本级政府性基金支出表（州（市）对下转移支付）" sheetId="58" r:id="rId13"/>
    <sheet name="3-1元江县国有资本经营收入预算情况表" sheetId="108" r:id="rId14"/>
    <sheet name="3-2元江县国有资本经营支出预算情况表" sheetId="109" r:id="rId15"/>
    <sheet name="3-3县本级国有资本经营收入预算情况表" sheetId="110" r:id="rId16"/>
    <sheet name="3-4县本级国有资本经营支出预算情况表（公开到项级）" sheetId="111" r:id="rId17"/>
    <sheet name="3-5 元江县国有资本经营预算转移支付表 （分地区）" sheetId="129" r:id="rId18"/>
    <sheet name="3-6 国有资本经营预算转移支付表（分项目）" sheetId="130" r:id="rId19"/>
    <sheet name="4-1元江县社会保险基金收入预算情况表" sheetId="113" r:id="rId20"/>
    <sheet name="4-2元江县社会保险基金支出预算情况表" sheetId="114" r:id="rId21"/>
    <sheet name="4-3县本级社会保险基金收入预算情况表" sheetId="117" r:id="rId22"/>
    <sheet name="4-4县本级社会保险基金支出预算情况表" sheetId="118" r:id="rId23"/>
    <sheet name="5-1   2025年地方政府债务限额及余额预算情况表" sheetId="119" r:id="rId24"/>
    <sheet name="5-2  2025年地方政府一般债务余额情况表" sheetId="120" r:id="rId25"/>
    <sheet name="5-3  本级2025年地方政府一般债务余额情况表" sheetId="121" r:id="rId26"/>
    <sheet name="5-4 2025年地方政府专项债务余额情况表" sheetId="122" r:id="rId27"/>
    <sheet name="5-5 本级2025年地方政府专项债务余额情况表（本级）" sheetId="123" r:id="rId28"/>
    <sheet name="5-6 地方政府债券发行及还本付息情况表" sheetId="124" r:id="rId29"/>
    <sheet name="5-7 2026年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s>
  <definedNames>
    <definedName name="_xlnm._FilterDatabase" localSheetId="0" hidden="1">'1-1元江县一般公共预算收入情况表'!$A$4:$F$41</definedName>
    <definedName name="_xlnm._FilterDatabase" localSheetId="1" hidden="1">'1-2元江县一般公共预算支出情况表'!$A$3:$H$38</definedName>
    <definedName name="_xlnm._FilterDatabase" localSheetId="2" hidden="1">'1-3县本级一般公共预算收入情况表'!$A$3:$F$40</definedName>
    <definedName name="_xlnm._FilterDatabase" localSheetId="3" hidden="1">'1-4县本级一般公共预算支出情况表（公开到项级）'!$A$3:$I$1346</definedName>
    <definedName name="_xlnm._FilterDatabase" localSheetId="4" hidden="1">'1-5县本级一般公共预算基本支出情况表（公开到款级）'!$A$3:$C$56</definedName>
    <definedName name="_xlnm._FilterDatabase" localSheetId="5" hidden="1">'1-6一般公共预算支出表（州（市）对下转移支付项目）'!$A$3:$E$73</definedName>
    <definedName name="_xlnm._FilterDatabase" localSheetId="8" hidden="1">'2-1元江县政府性基金预算收入情况表'!$A$3:$F$49</definedName>
    <definedName name="_xlnm._FilterDatabase" localSheetId="9" hidden="1">'2-2元江县政府性基金预算支出情况表'!$3:$278</definedName>
    <definedName name="_xlnm._FilterDatabase" localSheetId="10" hidden="1">'2-3县本级政府性基金预算收入情况表'!$A$3:$F$38</definedName>
    <definedName name="_xlnm._FilterDatabase" localSheetId="11" hidden="1">'2-4县本级政府性基金预算支出情况表（公开到项级）'!$A$3:$J$278</definedName>
    <definedName name="_xlnm._FilterDatabase" localSheetId="13" hidden="1">'3-1元江县国有资本经营收入预算情况表'!$A$3:$E$41</definedName>
    <definedName name="_xlnm._FilterDatabase" localSheetId="14" hidden="1">'3-2元江县国有资本经营支出预算情况表'!$A$3:$E$28</definedName>
    <definedName name="_xlnm._FilterDatabase" localSheetId="15" hidden="1">'3-3县本级国有资本经营收入预算情况表'!$A$3:$E$35</definedName>
    <definedName name="_xlnm._FilterDatabase" localSheetId="16" hidden="1">'3-4县本级国有资本经营支出预算情况表（公开到项级）'!$A$3:$E$22</definedName>
    <definedName name="_xlnm._FilterDatabase" localSheetId="19" hidden="1">'4-1元江县社会保险基金收入预算情况表'!$A$3:$E$38</definedName>
    <definedName name="_xlnm._FilterDatabase" localSheetId="20" hidden="1">'4-2元江县社会保险基金支出预算情况表'!$A$3:$E$22</definedName>
    <definedName name="_xlnm._FilterDatabase" localSheetId="21" hidden="1">'4-3县本级社会保险基金收入预算情况表'!$A$3:$E$38</definedName>
    <definedName name="_xlnm._FilterDatabase" localSheetId="22" hidden="1">'4-4县本级社会保险基金支出预算情况表'!$A$3:$E$22</definedName>
    <definedName name="_xlnm._FilterDatabase" localSheetId="12" hidden="1">'2-5元江县县本级政府性基金支出表（州（市）对下转移支付）'!$A$3:$E$3</definedName>
    <definedName name="_lst_r_地方财政预算表2015年全省汇总_10_科目编码名称">[2]_ESList!$A$1:$A$27</definedName>
    <definedName name="_xlnm.Print_Area" localSheetId="0">'1-1元江县一般公共预算收入情况表'!$B$1:$E$41</definedName>
    <definedName name="_xlnm.Print_Area" localSheetId="1">'1-2元江县一般公共预算支出情况表'!$B$1:$E$38</definedName>
    <definedName name="_xlnm.Print_Area" localSheetId="2">'1-3县本级一般公共预算收入情况表'!$B$1:$F$40</definedName>
    <definedName name="_xlnm.Print_Area" localSheetId="3">'1-4县本级一般公共预算支出情况表（公开到项级）'!$B$1:$E$1346</definedName>
    <definedName name="_xlnm.Print_Area" localSheetId="5">'1-6一般公共预算支出表（州（市）对下转移支付项目）'!$A$1:$D$72</definedName>
    <definedName name="_xlnm.Print_Area" localSheetId="6">'1-7元江县分地区税收返还和转移支付预算表'!$A$1:$D$5</definedName>
    <definedName name="_xlnm.Print_Area" localSheetId="8">'2-1元江县政府性基金预算收入情况表'!$B$1:$E$49</definedName>
    <definedName name="_xlnm.Print_Area" localSheetId="9">'2-2元江县政府性基金预算支出情况表'!$B$1:$E$278</definedName>
    <definedName name="_xlnm.Print_Area" localSheetId="10">'2-3县本级政府性基金预算收入情况表'!$B$1:$E$38</definedName>
    <definedName name="_xlnm.Print_Area" localSheetId="11">'2-4县本级政府性基金预算支出情况表（公开到项级）'!$B$1:$E$278</definedName>
    <definedName name="_xlnm.Print_Area" localSheetId="12">'2-5元江县县本级政府性基金支出表（州（市）对下转移支付）'!$A$1:$D$16</definedName>
    <definedName name="_xlnm.Print_Titles" localSheetId="0">'1-1元江县一般公共预算收入情况表'!$2:$4</definedName>
    <definedName name="_xlnm.Print_Titles" localSheetId="1">'1-2元江县一般公共预算支出情况表'!$1:$3</definedName>
    <definedName name="_xlnm.Print_Titles" localSheetId="2">'1-3县本级一般公共预算收入情况表'!$1:$3</definedName>
    <definedName name="_xlnm.Print_Titles" localSheetId="3">'1-4县本级一般公共预算支出情况表（公开到项级）'!$1:$3</definedName>
    <definedName name="_xlnm.Print_Titles" localSheetId="5">'1-6一般公共预算支出表（州（市）对下转移支付项目）'!$1:$3</definedName>
    <definedName name="_xlnm.Print_Titles" localSheetId="6">'1-7元江县分地区税收返还和转移支付预算表'!$1:$3</definedName>
    <definedName name="_xlnm.Print_Titles" localSheetId="8">'2-1元江县政府性基金预算收入情况表'!$1:$3</definedName>
    <definedName name="_xlnm.Print_Titles" localSheetId="9">'2-2元江县政府性基金预算支出情况表'!$1:$3</definedName>
    <definedName name="_xlnm.Print_Titles" localSheetId="10">'2-3县本级政府性基金预算收入情况表'!$1:$3</definedName>
    <definedName name="_xlnm.Print_Titles" localSheetId="11">'2-4县本级政府性基金预算支出情况表（公开到项级）'!$1:$3</definedName>
    <definedName name="_xlnm.Print_Titles" localSheetId="12">'2-5元江县县本级政府性基金支出表（州（市）对下转移支付）'!$1:$3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'3-1元江县国有资本经营收入预算情况表'!$A$1:$D$41</definedName>
    <definedName name="_xlnm.Print_Titles" localSheetId="13">'3-1元江县国有资本经营收入预算情况表'!$1:$3</definedName>
    <definedName name="专项收入年初预算数" localSheetId="13">#REF!</definedName>
    <definedName name="专项收入全年预计数" localSheetId="13">#REF!</definedName>
    <definedName name="_xlnm.Print_Area" localSheetId="14">'3-2元江县国有资本经营支出预算情况表'!$A$1:$D$28</definedName>
    <definedName name="_xlnm.Print_Titles" localSheetId="14">'3-2元江县国有资本经营支出预算情况表'!$1:$3</definedName>
    <definedName name="专项收入年初预算数" localSheetId="14">#REF!</definedName>
    <definedName name="专项收入全年预计数" localSheetId="14">#REF!</definedName>
    <definedName name="_xlnm.Print_Area" localSheetId="15">'3-3县本级国有资本经营收入预算情况表'!$A$1:$D$35</definedName>
    <definedName name="_xlnm.Print_Titles" localSheetId="15">'3-3县本级国有资本经营收入预算情况表'!$1:$3</definedName>
    <definedName name="专项收入年初预算数" localSheetId="15">#REF!</definedName>
    <definedName name="专项收入全年预计数" localSheetId="15">#REF!</definedName>
    <definedName name="_xlnm.Print_Area" localSheetId="16">'3-4县本级国有资本经营支出预算情况表（公开到项级）'!$A$1:$D$22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'4-1元江县社会保险基金收入预算情况表'!$A$1:$D$38</definedName>
    <definedName name="_xlnm.Print_Titles" localSheetId="19">'4-1元江县社会保险基金收入预算情况表'!$1:$3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'4-2元江县社会保险基金支出预算情况表'!$A$1:$D$22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'4-3县本级社会保险基金收入预算情况表'!$A$1:$D$38</definedName>
    <definedName name="_xlnm.Print_Titles" localSheetId="21">'4-3县本级社会保险基金收入预算情况表'!$1:$3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'4-4县本级社会保险基金支出预算情况表'!$A$1:$D$22</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'1-5县本级一般公共预算基本支出情况表（公开到款级）'!$B$1:$C$56</definedName>
    <definedName name="_xlnm.Print_Titles" localSheetId="4">'1-5县本级一般公共预算基本支出情况表（公开到款级）'!$1:$3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B32" authorId="0">
      <text>
        <r>
          <rPr>
            <b/>
            <sz val="9"/>
            <rFont val="宋体"/>
            <charset val="134"/>
          </rPr>
          <t>Administrator:</t>
        </r>
        <r>
          <rPr>
            <sz val="9"/>
            <rFont val="宋体"/>
            <charset val="134"/>
          </rPr>
          <t xml:space="preserve">
决算数中：城乡居民基本养老保险中的委托投资收益增加了88万元，所以城乡居民养老保险收入合计增加了88万元、
、全险种收入小计增加了88万元</t>
        </r>
      </text>
    </comment>
  </commentList>
</comments>
</file>

<file path=xl/sharedStrings.xml><?xml version="1.0" encoding="utf-8"?>
<sst xmlns="http://schemas.openxmlformats.org/spreadsheetml/2006/main" count="5949" uniqueCount="3479">
  <si>
    <t>附件1</t>
  </si>
  <si>
    <t>1-1  2026年元江县一般公共预算收入情况表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</si>
  <si>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</si>
  <si>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</si>
  <si>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</si>
  <si>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</si>
  <si>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</si>
  <si>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</si>
  <si>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</si>
  <si>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</si>
  <si>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</si>
  <si>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</si>
  <si>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</si>
  <si>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</si>
  <si>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</si>
  <si>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</si>
  <si>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</si>
  <si>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</si>
  <si>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</si>
  <si>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</si>
  <si>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</si>
  <si>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</si>
  <si>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</si>
  <si>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</si>
  <si>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</si>
  <si>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</si>
  <si>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</si>
  <si>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</si>
  <si>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</si>
  <si>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</si>
  <si>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</si>
  <si>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</si>
  <si>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</si>
  <si>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</si>
  <si>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</si>
  <si>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</si>
  <si>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</si>
  <si>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</si>
  <si>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</si>
  <si>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</si>
  <si>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</si>
  <si>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</si>
  <si>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</si>
  <si>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</si>
  <si>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</si>
  <si>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</si>
  <si>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</si>
  <si>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</si>
  <si>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</si>
  <si>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</si>
  <si>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</si>
  <si>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</si>
  <si>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</si>
  <si>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</si>
  <si>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</si>
  <si>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</si>
  <si>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</si>
  <si>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</si>
  <si>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</si>
  <si>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
  </si>
  <si>
    <t>全县一般公共预算收入</t>
  </si>
  <si>
    <t>105</t>
  </si>
  <si>
    <t>地方政府一般债务收入</t>
  </si>
  <si>
    <t>110</t>
  </si>
  <si>
    <t>转移性收入</t>
  </si>
  <si>
    <t>11001</t>
  </si>
  <si>
    <t xml:space="preserve">   返还性收入</t>
  </si>
  <si>
    <t xml:space="preserve">   转移支付收入</t>
  </si>
  <si>
    <t>11008</t>
  </si>
  <si>
    <t xml:space="preserve">   上年结余收入</t>
  </si>
  <si>
    <t>11009</t>
  </si>
  <si>
    <t xml:space="preserve">   调入资金</t>
  </si>
  <si>
    <t>11011</t>
  </si>
  <si>
    <t xml:space="preserve">   地方政府一般债务转贷收入</t>
  </si>
  <si>
    <t>11013</t>
  </si>
  <si>
    <t xml:space="preserve">   接受其他地区援助收入</t>
  </si>
  <si>
    <t>11015</t>
  </si>
  <si>
    <t xml:space="preserve">   动用预算稳定调节基金</t>
  </si>
  <si>
    <t>各项收入合计</t>
  </si>
  <si>
    <t>1-1  2026年元江县一般公共预算支出情况表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</si>
  <si>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</si>
  <si>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</si>
  <si>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</si>
  <si>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</si>
  <si>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</si>
  <si>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</si>
  <si>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</si>
  <si>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</si>
  <si>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</si>
  <si>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</si>
  <si>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</si>
  <si>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</si>
  <si>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</si>
  <si>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</si>
  <si>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</si>
  <si>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</si>
  <si>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</si>
  <si>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</si>
  <si>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</si>
  <si>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</si>
  <si>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</si>
  <si>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</si>
  <si>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</si>
  <si>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</si>
  <si>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</si>
  <si>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</si>
  <si>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</si>
  <si>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</si>
  <si>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</si>
  <si>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</si>
  <si>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</si>
  <si>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</si>
  <si>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</si>
  <si>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</si>
  <si>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</si>
  <si>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</si>
  <si>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</si>
  <si>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</si>
  <si>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</si>
  <si>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</si>
  <si>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</si>
  <si>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</si>
  <si>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</si>
  <si>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</si>
  <si>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</si>
  <si>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</si>
  <si>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</si>
  <si>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</si>
  <si>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</si>
  <si>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</si>
  <si>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</si>
  <si>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230</t>
  </si>
  <si>
    <t>转移性支出</t>
  </si>
  <si>
    <t>23006</t>
  </si>
  <si>
    <t xml:space="preserve">    上解支出</t>
  </si>
  <si>
    <t>23008</t>
  </si>
  <si>
    <t xml:space="preserve">    调出资金</t>
  </si>
  <si>
    <t>23015</t>
  </si>
  <si>
    <t xml:space="preserve">    安排预算稳定调节基金</t>
  </si>
  <si>
    <t>23016</t>
  </si>
  <si>
    <t xml:space="preserve">    补充预算周转金</t>
  </si>
  <si>
    <t>231</t>
  </si>
  <si>
    <t>地方政府一般债务还本支出</t>
  </si>
  <si>
    <t>23009</t>
  </si>
  <si>
    <t>年终结转</t>
  </si>
  <si>
    <t>各项支出合计</t>
  </si>
  <si>
    <t>1-3  2026年元江县县本级一般公共预算收入情况表</t>
  </si>
  <si>
    <t>2025年预算数</t>
  </si>
  <si>
    <t>比上年预算数增长%</t>
  </si>
  <si>
    <t>县本级一般公共预算收入</t>
  </si>
  <si>
    <t>11006</t>
  </si>
  <si>
    <t xml:space="preserve">   上解收入</t>
  </si>
  <si>
    <t>1-3  2026年元江县县本级一般公共预算支出情况表</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</si>
  <si>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</si>
  <si>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</si>
  <si>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</si>
  <si>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</si>
  <si>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</si>
  <si>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</si>
  <si>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</si>
  <si>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</si>
  <si>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</si>
  <si>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</si>
  <si>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</si>
  <si>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</si>
  <si>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</si>
  <si>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</si>
  <si>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</si>
  <si>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</si>
  <si>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</si>
  <si>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</si>
  <si>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</si>
  <si>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</si>
  <si>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</si>
  <si>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</si>
  <si>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</si>
  <si>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</si>
  <si>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</si>
  <si>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</si>
  <si>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</si>
  <si>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</si>
  <si>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</si>
  <si>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</si>
  <si>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</si>
  <si>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</si>
  <si>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</si>
  <si>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</si>
  <si>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</si>
  <si>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</si>
  <si>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</si>
  <si>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</si>
  <si>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</si>
  <si>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</si>
  <si>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</si>
  <si>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</si>
  <si>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</si>
  <si>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</si>
  <si>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</si>
  <si>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</si>
  <si>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</si>
  <si>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</si>
  <si>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</si>
  <si>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</si>
  <si>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</si>
  <si>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</si>
  <si>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</si>
  <si>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</si>
  <si>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</si>
  <si>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</si>
  <si>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</si>
  <si>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</si>
  <si>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</si>
  <si>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</si>
  <si>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</si>
  <si>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</si>
  <si>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</si>
  <si>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</si>
  <si>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</si>
  <si>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</si>
  <si>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</si>
  <si>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</si>
  <si>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</si>
  <si>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</si>
  <si>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</si>
  <si>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</si>
  <si>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</si>
  <si>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</si>
  <si>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</si>
  <si>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</si>
  <si>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</si>
  <si>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</si>
  <si>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</si>
  <si>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</si>
  <si>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</si>
  <si>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</si>
  <si>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</si>
  <si>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</si>
  <si>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</si>
  <si>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</si>
  <si>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</si>
  <si>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</si>
  <si>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</si>
  <si>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</si>
  <si>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</si>
  <si>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</si>
  <si>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</si>
  <si>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</si>
  <si>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</si>
  <si>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</si>
  <si>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</si>
  <si>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</si>
  <si>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</si>
  <si>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</si>
  <si>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</si>
  <si>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</si>
  <si>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</si>
  <si>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</si>
  <si>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</si>
  <si>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</si>
  <si>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</si>
  <si>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</si>
  <si>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</si>
  <si>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</si>
  <si>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</si>
  <si>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</si>
  <si>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</si>
  <si>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</si>
  <si>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</si>
  <si>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</si>
  <si>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</si>
  <si>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</si>
  <si>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</si>
  <si>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</si>
  <si>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</si>
  <si>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</si>
  <si>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</si>
  <si>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</si>
  <si>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</si>
  <si>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</si>
  <si>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2010710</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</si>
  <si>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</si>
  <si>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</si>
  <si>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</si>
  <si>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</si>
  <si>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</si>
  <si>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</si>
  <si>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</si>
  <si>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</si>
  <si>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</si>
  <si>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</si>
  <si>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</si>
  <si>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</si>
  <si>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</si>
  <si>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</si>
  <si>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</si>
  <si>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</si>
  <si>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</si>
  <si>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</si>
  <si>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</si>
  <si>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</si>
  <si>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</si>
  <si>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</si>
  <si>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</si>
  <si>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</si>
  <si>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</si>
  <si>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</si>
  <si>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</si>
  <si>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</si>
  <si>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</si>
  <si>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</si>
  <si>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</si>
  <si>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</si>
  <si>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</si>
  <si>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</si>
  <si>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</si>
  <si>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</si>
  <si>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</si>
  <si>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</si>
  <si>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</si>
  <si>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</si>
  <si>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</si>
  <si>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</si>
  <si>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</si>
  <si>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</si>
  <si>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</si>
  <si>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</si>
  <si>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</si>
  <si>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</si>
  <si>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</si>
  <si>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</si>
  <si>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</si>
  <si>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</si>
  <si>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</si>
  <si>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</si>
  <si>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</si>
  <si>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</si>
  <si>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</si>
  <si>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</si>
  <si>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</si>
  <si>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</si>
  <si>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</si>
  <si>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</si>
  <si>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</si>
  <si>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</si>
  <si>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</si>
  <si>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</si>
  <si>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</si>
  <si>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</si>
  <si>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</si>
  <si>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</si>
  <si>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</si>
  <si>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</si>
  <si>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</si>
  <si>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</si>
  <si>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</si>
  <si>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</si>
  <si>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</si>
  <si>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</si>
  <si>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</si>
  <si>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</si>
  <si>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</si>
  <si>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</si>
  <si>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</si>
  <si>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</si>
  <si>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</si>
  <si>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</si>
  <si>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</si>
  <si>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</si>
  <si>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</si>
  <si>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</si>
  <si>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</si>
  <si>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</si>
  <si>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</si>
  <si>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</si>
  <si>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</si>
  <si>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</si>
  <si>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</si>
  <si>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</si>
  <si>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</si>
  <si>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</si>
  <si>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</si>
  <si>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</si>
  <si>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</si>
  <si>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</si>
  <si>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</si>
  <si>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</si>
  <si>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</si>
  <si>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</si>
  <si>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</si>
  <si>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</si>
  <si>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</si>
  <si>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</si>
  <si>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</si>
  <si>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</si>
  <si>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</si>
  <si>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</si>
  <si>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</si>
  <si>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</si>
  <si>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</si>
  <si>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</si>
  <si>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</si>
  <si>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</si>
  <si>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</si>
  <si>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</si>
  <si>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</si>
  <si>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</si>
  <si>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</si>
  <si>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</si>
  <si>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</si>
  <si>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</si>
  <si>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</si>
  <si>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</si>
  <si>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</si>
  <si>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</si>
  <si>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</si>
  <si>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</si>
  <si>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</si>
  <si>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</si>
  <si>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</si>
  <si>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</si>
  <si>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</si>
  <si>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</si>
  <si>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</si>
  <si>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</si>
  <si>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</si>
  <si>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</si>
  <si>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</si>
  <si>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</si>
  <si>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</si>
  <si>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</si>
  <si>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</si>
  <si>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</si>
  <si>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</si>
  <si>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2012906</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</si>
  <si>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</si>
  <si>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</si>
  <si>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</si>
  <si>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</si>
  <si>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</si>
  <si>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</si>
  <si>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</si>
  <si>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</si>
  <si>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</si>
  <si>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</si>
  <si>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</si>
  <si>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</si>
  <si>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</si>
  <si>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</si>
  <si>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</si>
  <si>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</si>
  <si>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</si>
  <si>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</si>
  <si>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</si>
  <si>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</si>
  <si>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</si>
  <si>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</si>
  <si>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</si>
  <si>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</si>
  <si>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</si>
  <si>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</si>
  <si>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</si>
  <si>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</si>
  <si>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</si>
  <si>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</si>
  <si>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</si>
  <si>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</si>
  <si>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</si>
  <si>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</si>
  <si>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</si>
  <si>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</si>
  <si>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</si>
  <si>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</si>
  <si>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</si>
  <si>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</si>
  <si>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</si>
  <si>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</si>
  <si>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</si>
  <si>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</si>
  <si>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</si>
  <si>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</si>
  <si>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</si>
  <si>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</si>
  <si>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</si>
  <si>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</si>
  <si>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</si>
  <si>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</si>
  <si>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</si>
  <si>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</si>
  <si>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</si>
  <si>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</si>
  <si>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</si>
  <si>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</si>
  <si>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</si>
  <si>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</si>
  <si>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</si>
  <si>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</si>
  <si>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</si>
  <si>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</si>
  <si>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</si>
  <si>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</si>
  <si>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</si>
  <si>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</si>
  <si>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</si>
  <si>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</si>
  <si>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</si>
  <si>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</si>
  <si>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</si>
  <si>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</si>
  <si>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</si>
  <si>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</si>
  <si>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</si>
  <si>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</si>
  <si>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经营主体管理★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</si>
  <si>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</si>
  <si>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</si>
  <si>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</si>
  <si>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</si>
  <si>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</si>
  <si>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</si>
  <si>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</si>
  <si>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</si>
  <si>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</si>
  <si>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</si>
  <si>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</si>
  <si>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</si>
  <si>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</si>
  <si>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</si>
  <si>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</si>
  <si>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</si>
  <si>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</si>
  <si>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</si>
  <si>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20139</t>
  </si>
  <si>
    <t>社会工作事务</t>
  </si>
  <si>
    <t>2013901</t>
  </si>
  <si>
    <t>行政运行</t>
  </si>
  <si>
    <t>2013902</t>
  </si>
  <si>
    <t>一般行政管理事务</t>
  </si>
  <si>
    <t>2013903</t>
  </si>
  <si>
    <t>机关服务</t>
  </si>
  <si>
    <t>2013904</t>
  </si>
  <si>
    <t>专项业务</t>
  </si>
  <si>
    <t>2013950</t>
  </si>
  <si>
    <t>事业运行</t>
  </si>
  <si>
    <t>2013999</t>
  </si>
  <si>
    <t>其他社会工作事务支出</t>
  </si>
  <si>
    <t>20199</t>
  </si>
  <si>
    <t xml:space="preserve">   其他一般公共服务支出</t>
  </si>
  <si>
    <t>2019901</t>
  </si>
  <si>
    <t xml:space="preserve">     国家赔偿费用支出</t>
  </si>
  <si>
    <t>2019999</t>
  </si>
  <si>
    <t xml:space="preserve">     其他一般公共服务支出</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</si>
  <si>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</si>
  <si>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</si>
  <si>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</si>
  <si>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</si>
  <si>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</si>
  <si>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</si>
  <si>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</si>
  <si>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</si>
  <si>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</si>
  <si>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</si>
  <si>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</si>
  <si>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</si>
  <si>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</si>
  <si>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</si>
  <si>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</si>
  <si>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</si>
  <si>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</si>
  <si>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</si>
  <si>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</si>
  <si>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</si>
  <si>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</si>
  <si>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</si>
  <si>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</si>
  <si>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</si>
  <si>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</si>
  <si>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</si>
  <si>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</si>
  <si>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</si>
  <si>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</si>
  <si>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</si>
  <si>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</si>
  <si>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</si>
  <si>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</si>
  <si>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</si>
  <si>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</si>
  <si>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</si>
  <si>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</si>
  <si>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</si>
  <si>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</si>
  <si>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</si>
  <si>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</si>
  <si>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</si>
  <si>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</si>
  <si>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</si>
  <si>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</si>
  <si>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</si>
  <si>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</si>
  <si>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</si>
  <si>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</si>
  <si>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</si>
  <si>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</si>
  <si>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</si>
  <si>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</si>
  <si>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</si>
  <si>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</si>
  <si>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</si>
  <si>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</si>
  <si>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</si>
  <si>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</si>
  <si>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</si>
  <si>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</si>
  <si>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</si>
  <si>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</si>
  <si>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</si>
  <si>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</si>
  <si>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</si>
  <si>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</si>
  <si>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</si>
  <si>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</si>
  <si>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</si>
  <si>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</si>
  <si>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</si>
  <si>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</si>
  <si>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</si>
  <si>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</si>
  <si>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</si>
  <si>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</si>
  <si>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</si>
  <si>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</si>
  <si>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</si>
  <si>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</si>
  <si>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</si>
  <si>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</si>
  <si>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</si>
  <si>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</si>
  <si>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</si>
  <si>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</si>
  <si>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</si>
  <si>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</si>
  <si>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</si>
  <si>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</si>
  <si>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</si>
  <si>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</si>
  <si>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</si>
  <si>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</si>
  <si>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</si>
  <si>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</si>
  <si>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</si>
  <si>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</si>
  <si>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</si>
  <si>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</si>
  <si>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</si>
  <si>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</si>
  <si>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</si>
  <si>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</si>
  <si>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</si>
  <si>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</si>
  <si>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</si>
  <si>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</si>
  <si>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</si>
  <si>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</si>
  <si>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</si>
  <si>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</si>
  <si>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</si>
  <si>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</si>
  <si>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</si>
  <si>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</si>
  <si>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</si>
  <si>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</si>
  <si>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</si>
  <si>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</si>
  <si>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法治建设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</si>
  <si>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</si>
  <si>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</si>
  <si>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</si>
  <si>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</si>
  <si>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</si>
  <si>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</si>
  <si>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</si>
  <si>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</si>
  <si>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</si>
  <si>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</si>
  <si>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</si>
  <si>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</si>
  <si>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</si>
  <si>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</si>
  <si>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</si>
  <si>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</si>
  <si>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</si>
  <si>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</si>
  <si>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</si>
  <si>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</si>
  <si>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</si>
  <si>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</si>
  <si>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</si>
  <si>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</si>
  <si>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</si>
  <si>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</si>
  <si>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</si>
  <si>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</si>
  <si>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</si>
  <si>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</si>
  <si>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</si>
  <si>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</si>
  <si>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</si>
  <si>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</si>
  <si>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</si>
  <si>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</si>
  <si>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</si>
  <si>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</si>
  <si>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</si>
  <si>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</si>
  <si>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</si>
  <si>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</si>
  <si>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</si>
  <si>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</si>
  <si>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</si>
  <si>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</si>
  <si>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</si>
  <si>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</si>
  <si>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</si>
  <si>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</si>
  <si>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</si>
  <si>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</si>
  <si>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</si>
  <si>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</si>
  <si>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</si>
  <si>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</si>
  <si>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</si>
  <si>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2049902</t>
  </si>
  <si>
    <t xml:space="preserve">     国家司法救助支出</t>
  </si>
  <si>
    <t>2049999</t>
  </si>
  <si>
    <t xml:space="preserve">     其他公共安全支出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</si>
  <si>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</si>
  <si>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</si>
  <si>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</si>
  <si>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</si>
  <si>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</si>
  <si>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</si>
  <si>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</si>
  <si>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</si>
  <si>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</si>
  <si>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</si>
  <si>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</si>
  <si>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</si>
  <si>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</si>
  <si>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</si>
  <si>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</si>
  <si>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</si>
  <si>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</si>
  <si>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</si>
  <si>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</si>
  <si>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</si>
  <si>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</si>
  <si>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</si>
  <si>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</si>
  <si>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</si>
  <si>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</si>
  <si>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</si>
  <si>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</si>
  <si>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</si>
  <si>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</si>
  <si>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</si>
  <si>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</si>
  <si>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</si>
  <si>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</si>
  <si>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</si>
  <si>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</si>
  <si>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</si>
  <si>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</si>
  <si>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</si>
  <si>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</si>
  <si>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</si>
  <si>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</si>
  <si>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</si>
  <si>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</si>
  <si>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</si>
  <si>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</si>
  <si>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</si>
  <si>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</si>
  <si>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</si>
  <si>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</si>
  <si>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</si>
  <si>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</si>
  <si>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</si>
  <si>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</si>
  <si>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</si>
  <si>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</si>
  <si>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</si>
  <si>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</si>
  <si>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</si>
  <si>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</si>
  <si>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</si>
  <si>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</si>
  <si>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</si>
  <si>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</si>
  <si>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</si>
  <si>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</si>
  <si>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</si>
  <si>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</si>
  <si>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</si>
  <si>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</si>
  <si>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</si>
  <si>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</si>
  <si>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</si>
  <si>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</si>
  <si>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</si>
  <si>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</si>
  <si>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</si>
  <si>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</si>
  <si>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</si>
  <si>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</si>
  <si>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</si>
  <si>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</si>
  <si>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</si>
  <si>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</si>
  <si>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</si>
  <si>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</si>
  <si>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</si>
  <si>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</si>
  <si>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</si>
  <si>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</si>
  <si>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</si>
  <si>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</si>
  <si>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</si>
  <si>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</si>
  <si>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</si>
  <si>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</si>
  <si>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</si>
  <si>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</si>
  <si>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</si>
  <si>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</si>
  <si>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</si>
  <si>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</si>
  <si>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2059999</t>
  </si>
  <si>
    <t xml:space="preserve">      其他教育支出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</si>
  <si>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</si>
  <si>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</si>
  <si>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</si>
  <si>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</si>
  <si>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</si>
  <si>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</si>
  <si>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</si>
  <si>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</si>
  <si>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</si>
  <si>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</si>
  <si>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</si>
  <si>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</si>
  <si>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</si>
  <si>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</si>
  <si>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</si>
  <si>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</si>
  <si>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</si>
  <si>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</si>
  <si>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</si>
  <si>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</si>
  <si>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</si>
  <si>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2060208</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</si>
  <si>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</si>
  <si>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</si>
  <si>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</si>
  <si>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</si>
  <si>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</si>
  <si>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</si>
  <si>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</si>
  <si>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</si>
  <si>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</si>
  <si>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</si>
  <si>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</si>
  <si>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</si>
  <si>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</si>
  <si>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</si>
  <si>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</si>
  <si>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</si>
  <si>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</si>
  <si>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</si>
  <si>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</si>
  <si>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2060405</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</si>
  <si>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</si>
  <si>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</si>
  <si>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</si>
  <si>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</si>
  <si>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</si>
  <si>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</si>
  <si>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</si>
  <si>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</si>
  <si>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</si>
  <si>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</si>
  <si>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</si>
  <si>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</si>
  <si>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</si>
  <si>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</si>
  <si>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</si>
  <si>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</si>
  <si>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</si>
  <si>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</si>
  <si>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</si>
  <si>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</si>
  <si>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</si>
  <si>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</si>
  <si>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</si>
  <si>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</si>
  <si>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</si>
  <si>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</si>
  <si>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</si>
  <si>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</si>
  <si>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</si>
  <si>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</si>
  <si>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</si>
  <si>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</si>
  <si>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</si>
  <si>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</si>
  <si>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</si>
  <si>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</si>
  <si>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</si>
  <si>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</si>
  <si>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</si>
  <si>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</si>
  <si>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</si>
  <si>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</si>
  <si>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</si>
  <si>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</si>
  <si>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</si>
  <si>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</si>
  <si>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</si>
  <si>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</si>
  <si>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</si>
  <si>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</si>
  <si>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</si>
  <si>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</si>
  <si>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</si>
  <si>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</si>
  <si>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</si>
  <si>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</si>
  <si>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</si>
  <si>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</si>
  <si>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</si>
  <si>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</si>
  <si>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</si>
  <si>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</si>
  <si>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</si>
  <si>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</si>
  <si>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</si>
  <si>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</si>
  <si>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</si>
  <si>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</si>
  <si>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</si>
  <si>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</si>
  <si>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</si>
  <si>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</si>
  <si>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</si>
  <si>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</si>
  <si>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</si>
  <si>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</si>
  <si>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</si>
  <si>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</si>
  <si>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</si>
  <si>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</si>
  <si>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</si>
  <si>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</si>
  <si>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</si>
  <si>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</si>
  <si>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</si>
  <si>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</si>
  <si>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</si>
  <si>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</si>
  <si>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</si>
  <si>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</si>
  <si>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</si>
  <si>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</si>
  <si>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</si>
  <si>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</si>
  <si>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</si>
  <si>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</si>
  <si>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</si>
  <si>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</si>
  <si>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</si>
  <si>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</si>
  <si>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</si>
  <si>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</si>
  <si>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</si>
  <si>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</si>
  <si>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</si>
  <si>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</si>
  <si>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</si>
  <si>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</si>
  <si>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</si>
  <si>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</si>
  <si>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</si>
  <si>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</si>
  <si>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</si>
  <si>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</si>
  <si>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</si>
  <si>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</si>
  <si>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</si>
  <si>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</si>
  <si>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</si>
  <si>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</si>
  <si>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</si>
  <si>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</si>
  <si>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</si>
  <si>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</si>
  <si>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</si>
  <si>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</si>
  <si>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</si>
  <si>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</si>
  <si>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</si>
  <si>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</si>
  <si>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</si>
  <si>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</si>
  <si>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</si>
  <si>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</si>
  <si>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</si>
  <si>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</si>
  <si>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</si>
  <si>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</si>
  <si>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</si>
  <si>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</si>
  <si>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</si>
  <si>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</si>
  <si>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</si>
  <si>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</si>
  <si>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</si>
  <si>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</si>
  <si>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</si>
  <si>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</si>
  <si>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</si>
  <si>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</si>
  <si>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</si>
  <si>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</si>
  <si>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</si>
  <si>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</si>
  <si>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</si>
  <si>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</si>
  <si>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</si>
  <si>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</si>
  <si>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</si>
  <si>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</si>
  <si>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</si>
  <si>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</si>
  <si>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</si>
  <si>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</si>
  <si>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</si>
  <si>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</si>
  <si>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</si>
  <si>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</si>
  <si>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</si>
  <si>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</si>
  <si>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</si>
  <si>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</si>
  <si>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</si>
  <si>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</si>
  <si>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</si>
  <si>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</si>
  <si>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</si>
  <si>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</si>
  <si>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</si>
  <si>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</si>
  <si>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</si>
  <si>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</si>
  <si>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</si>
  <si>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</si>
  <si>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2080113</t>
  </si>
  <si>
    <t>2080114</t>
  </si>
  <si>
    <t>2080115</t>
  </si>
  <si>
    <t>2080116</t>
  </si>
  <si>
    <t>2080150</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</si>
  <si>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</si>
  <si>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</si>
  <si>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</si>
  <si>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</si>
  <si>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</si>
  <si>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</si>
  <si>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</si>
  <si>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</si>
  <si>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</si>
  <si>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</si>
  <si>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</si>
  <si>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</si>
  <si>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</si>
  <si>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2080209</t>
  </si>
  <si>
    <t xml:space="preserve"> 老龄事务</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</si>
  <si>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</si>
  <si>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</si>
  <si>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</si>
  <si>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</si>
  <si>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</si>
  <si>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</si>
  <si>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</si>
  <si>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</si>
  <si>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</si>
  <si>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</si>
  <si>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</si>
  <si>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</si>
  <si>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</si>
  <si>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</si>
  <si>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</si>
  <si>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</si>
  <si>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</si>
  <si>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</si>
  <si>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</si>
  <si>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</si>
  <si>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2080508</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</si>
  <si>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</si>
  <si>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</si>
  <si>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</si>
  <si>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</si>
  <si>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</si>
  <si>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</si>
  <si>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</si>
  <si>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</si>
  <si>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</si>
  <si>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</si>
  <si>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</si>
  <si>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</si>
  <si>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</si>
  <si>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</si>
  <si>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</si>
  <si>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</si>
  <si>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</si>
  <si>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</si>
  <si>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</si>
  <si>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</si>
  <si>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</si>
  <si>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</si>
  <si>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</si>
  <si>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</si>
  <si>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</si>
  <si>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</si>
  <si>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</si>
  <si>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</si>
  <si>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</si>
  <si>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</si>
  <si>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</si>
  <si>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</si>
  <si>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</si>
  <si>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</si>
  <si>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</si>
  <si>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</si>
  <si>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</si>
  <si>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</si>
  <si>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</si>
  <si>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</si>
  <si>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</si>
  <si>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</si>
  <si>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</si>
  <si>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</si>
  <si>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</si>
  <si>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2080808</t>
  </si>
  <si>
    <t xml:space="preserve">     褒扬纪念</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</si>
  <si>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</si>
  <si>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</si>
  <si>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</si>
  <si>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</si>
  <si>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</si>
  <si>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</si>
  <si>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</si>
  <si>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</si>
  <si>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</si>
  <si>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</si>
  <si>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</si>
  <si>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</si>
  <si>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</si>
  <si>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</si>
  <si>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</si>
  <si>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</si>
  <si>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</si>
  <si>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</si>
  <si>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</si>
  <si>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</si>
  <si>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</si>
  <si>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</si>
  <si>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</si>
  <si>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</si>
  <si>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</si>
  <si>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</si>
  <si>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</si>
  <si>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</si>
  <si>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</si>
  <si>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</si>
  <si>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</si>
  <si>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</si>
  <si>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</si>
  <si>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</si>
  <si>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</si>
  <si>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</si>
  <si>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</si>
  <si>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</si>
  <si>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</si>
  <si>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</si>
  <si>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</si>
  <si>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</si>
  <si>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</si>
  <si>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</si>
  <si>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</si>
  <si>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</si>
  <si>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</si>
  <si>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</si>
  <si>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</si>
  <si>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</si>
  <si>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</si>
  <si>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</si>
  <si>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</si>
  <si>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</si>
  <si>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</si>
  <si>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</si>
  <si>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</si>
  <si>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</si>
  <si>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</si>
  <si>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</si>
  <si>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</si>
  <si>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</si>
  <si>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</si>
  <si>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</si>
  <si>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</si>
  <si>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</si>
  <si>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</si>
  <si>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</si>
  <si>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</si>
  <si>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</si>
  <si>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</si>
  <si>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</si>
  <si>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</si>
  <si>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</si>
  <si>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</si>
  <si>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</si>
  <si>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</si>
  <si>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</si>
  <si>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</si>
  <si>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</si>
  <si>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</si>
  <si>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</si>
  <si>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</si>
  <si>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</si>
  <si>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</si>
  <si>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</si>
  <si>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</si>
  <si>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</si>
  <si>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</si>
  <si>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</si>
  <si>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</si>
  <si>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</si>
  <si>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</si>
  <si>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</si>
  <si>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</si>
  <si>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</si>
  <si>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</si>
  <si>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</si>
  <si>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</si>
  <si>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</si>
  <si>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</si>
  <si>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</si>
  <si>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</si>
  <si>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</si>
  <si>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</si>
  <si>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</si>
  <si>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</si>
  <si>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</si>
  <si>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</si>
  <si>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</si>
  <si>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</si>
  <si>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</si>
  <si>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</si>
  <si>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</si>
  <si>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</si>
  <si>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</si>
  <si>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</si>
  <si>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</si>
  <si>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</si>
  <si>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</si>
  <si>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</si>
  <si>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</si>
  <si>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2089999</t>
  </si>
  <si>
    <t xml:space="preserve">      其他社会保障和就业支出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</si>
  <si>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</si>
  <si>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</si>
  <si>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</si>
  <si>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</si>
  <si>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</si>
  <si>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</si>
  <si>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</si>
  <si>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</si>
  <si>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</si>
  <si>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</si>
  <si>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</si>
  <si>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</si>
  <si>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</si>
  <si>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</si>
  <si>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</si>
  <si>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</si>
  <si>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</si>
  <si>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</si>
  <si>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</si>
  <si>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</si>
  <si>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</si>
  <si>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</si>
  <si>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</si>
  <si>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</si>
  <si>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</si>
  <si>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</si>
  <si>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</si>
  <si>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</si>
  <si>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</si>
  <si>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</si>
  <si>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</si>
  <si>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</si>
  <si>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</si>
  <si>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</si>
  <si>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</si>
  <si>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</si>
  <si>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</si>
  <si>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</si>
  <si>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</si>
  <si>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</si>
  <si>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</si>
  <si>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</si>
  <si>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</si>
  <si>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</si>
  <si>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</si>
  <si>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</si>
  <si>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</si>
  <si>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</si>
  <si>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</si>
  <si>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</si>
  <si>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</si>
  <si>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</si>
  <si>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</si>
  <si>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</si>
  <si>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</si>
  <si>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</si>
  <si>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</si>
  <si>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</si>
  <si>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</si>
  <si>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</si>
  <si>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</si>
  <si>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</si>
  <si>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</si>
  <si>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</si>
  <si>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</si>
  <si>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</si>
  <si>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</si>
  <si>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</si>
  <si>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</si>
  <si>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</si>
  <si>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</si>
  <si>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</si>
  <si>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</si>
  <si>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</si>
  <si>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</si>
  <si>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</si>
  <si>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</si>
  <si>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</si>
  <si>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</si>
  <si>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</si>
  <si>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</si>
  <si>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</si>
  <si>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</si>
  <si>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</si>
  <si>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</si>
  <si>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</si>
  <si>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</si>
  <si>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</si>
  <si>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</si>
  <si>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</si>
  <si>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</si>
  <si>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</si>
  <si>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</si>
  <si>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</si>
  <si>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</si>
  <si>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</si>
  <si>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</si>
  <si>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</si>
  <si>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</si>
  <si>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</si>
  <si>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</si>
  <si>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</si>
  <si>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</si>
  <si>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</si>
  <si>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</si>
  <si>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</si>
  <si>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</si>
  <si>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</si>
  <si>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</si>
  <si>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</si>
  <si>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</si>
  <si>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</si>
  <si>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</si>
  <si>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</si>
  <si>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</si>
  <si>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</si>
  <si>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</si>
  <si>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</si>
  <si>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</si>
  <si>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</si>
  <si>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</si>
  <si>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</si>
  <si>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</si>
  <si>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</si>
  <si>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</si>
  <si>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</si>
  <si>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</si>
  <si>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</si>
  <si>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</si>
  <si>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</si>
  <si>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21019</t>
  </si>
  <si>
    <t xml:space="preserve">   育幼服务★</t>
  </si>
  <si>
    <t>2101901</t>
  </si>
  <si>
    <t>托育机构</t>
  </si>
  <si>
    <t>2101902</t>
  </si>
  <si>
    <t>育儿补贴▲</t>
  </si>
  <si>
    <t>2101999</t>
  </si>
  <si>
    <t>其他育幼服务支出★</t>
  </si>
  <si>
    <t>21099</t>
  </si>
  <si>
    <t xml:space="preserve">   其他卫生健康支出</t>
  </si>
  <si>
    <t>2109999</t>
  </si>
  <si>
    <t xml:space="preserve">     其他卫生健康支出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</si>
  <si>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</si>
  <si>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</si>
  <si>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</si>
  <si>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</si>
  <si>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</si>
  <si>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</si>
  <si>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</si>
  <si>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</si>
  <si>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</si>
  <si>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</si>
  <si>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</si>
  <si>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</si>
  <si>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</si>
  <si>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</si>
  <si>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</si>
  <si>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</si>
  <si>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</si>
  <si>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</si>
  <si>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</si>
  <si>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</si>
  <si>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</si>
  <si>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</si>
  <si>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</si>
  <si>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</si>
  <si>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</si>
  <si>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</si>
  <si>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</si>
  <si>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</si>
  <si>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</si>
  <si>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</si>
  <si>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</si>
  <si>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</si>
  <si>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</si>
  <si>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</si>
  <si>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</si>
  <si>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</si>
  <si>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</si>
  <si>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</si>
  <si>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</si>
  <si>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</si>
  <si>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</si>
  <si>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</si>
  <si>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</si>
  <si>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</si>
  <si>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</si>
  <si>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</si>
  <si>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</si>
  <si>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</si>
  <si>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</si>
  <si>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</si>
  <si>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</si>
  <si>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2110405</t>
  </si>
  <si>
    <t>草原生态修复治理</t>
  </si>
  <si>
    <t>2110406</t>
  </si>
  <si>
    <t>自然保护地</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</si>
  <si>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</si>
  <si>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</si>
  <si>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</si>
  <si>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</si>
  <si>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</si>
  <si>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</si>
  <si>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</si>
  <si>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</si>
  <si>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</si>
  <si>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</si>
  <si>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</si>
  <si>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</si>
  <si>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</si>
  <si>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</si>
  <si>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</si>
  <si>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</si>
  <si>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</si>
  <si>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</si>
  <si>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</si>
  <si>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</si>
  <si>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</si>
  <si>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</si>
  <si>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</si>
  <si>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</si>
  <si>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</si>
  <si>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</si>
  <si>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</si>
  <si>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</si>
  <si>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</si>
  <si>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</si>
  <si>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</si>
  <si>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</si>
  <si>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</si>
  <si>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</si>
  <si>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</si>
  <si>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</si>
  <si>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</si>
  <si>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</si>
  <si>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</si>
  <si>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</si>
  <si>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</si>
  <si>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</si>
  <si>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2110901</t>
  </si>
  <si>
    <t xml:space="preserve">     已垦草原退耕还草</t>
  </si>
  <si>
    <t>21110</t>
  </si>
  <si>
    <t xml:space="preserve">   能源节约利用</t>
  </si>
  <si>
    <t>2111001</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</si>
  <si>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</si>
  <si>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</si>
  <si>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</si>
  <si>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</si>
  <si>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</si>
  <si>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</si>
  <si>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</si>
  <si>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</si>
  <si>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</si>
  <si>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</si>
  <si>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</si>
  <si>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</si>
  <si>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</si>
  <si>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</si>
  <si>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</si>
  <si>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</si>
  <si>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</si>
  <si>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</si>
  <si>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</si>
  <si>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</si>
  <si>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</si>
  <si>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</si>
  <si>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</si>
  <si>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</si>
  <si>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</si>
  <si>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</si>
  <si>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</si>
  <si>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</si>
  <si>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</si>
  <si>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</si>
  <si>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</si>
  <si>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</si>
  <si>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</si>
  <si>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</si>
  <si>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</si>
  <si>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</si>
  <si>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</si>
  <si>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</si>
  <si>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</si>
  <si>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</si>
  <si>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</si>
  <si>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</si>
  <si>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</si>
  <si>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</si>
  <si>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</si>
  <si>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</si>
  <si>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</si>
  <si>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</si>
  <si>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</si>
  <si>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</si>
  <si>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</si>
  <si>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</si>
  <si>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</si>
  <si>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</si>
  <si>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</si>
  <si>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</si>
  <si>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</si>
  <si>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</si>
  <si>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</si>
  <si>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</si>
  <si>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</si>
  <si>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</si>
  <si>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</si>
  <si>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</si>
  <si>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</si>
  <si>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</si>
  <si>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</si>
  <si>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</si>
  <si>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</si>
  <si>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</si>
  <si>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</si>
  <si>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2120201</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</si>
  <si>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</si>
  <si>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</si>
  <si>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</si>
  <si>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</si>
  <si>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</si>
  <si>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</si>
  <si>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</si>
  <si>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</si>
  <si>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</si>
  <si>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2120501</t>
  </si>
  <si>
    <t xml:space="preserve">     城乡社区环境卫生</t>
  </si>
  <si>
    <t>21206</t>
  </si>
  <si>
    <t xml:space="preserve">   建设市场管理与监督</t>
  </si>
  <si>
    <t>2120601</t>
  </si>
  <si>
    <t xml:space="preserve">     建设市场管理与监督</t>
  </si>
  <si>
    <t>21299</t>
  </si>
  <si>
    <t xml:space="preserve">   其他城乡社区支出</t>
  </si>
  <si>
    <t>2129999</t>
  </si>
  <si>
    <t xml:space="preserve">     其他城乡社区支出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</si>
  <si>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</si>
  <si>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</si>
  <si>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</si>
  <si>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</si>
  <si>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</si>
  <si>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</si>
  <si>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</si>
  <si>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</si>
  <si>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</si>
  <si>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</si>
  <si>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</si>
  <si>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</si>
  <si>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</si>
  <si>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</si>
  <si>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</si>
  <si>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</si>
  <si>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</si>
  <si>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</si>
  <si>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</si>
  <si>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</si>
  <si>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</si>
  <si>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</si>
  <si>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</si>
  <si>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</si>
  <si>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</si>
  <si>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</si>
  <si>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</si>
  <si>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</si>
  <si>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</si>
  <si>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</si>
  <si>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</si>
  <si>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</si>
  <si>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</si>
  <si>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</si>
  <si>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</si>
  <si>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</si>
  <si>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</si>
  <si>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</si>
  <si>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</si>
  <si>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</si>
  <si>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</si>
  <si>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</si>
  <si>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</si>
  <si>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</si>
  <si>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</si>
  <si>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</si>
  <si>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</si>
  <si>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</si>
  <si>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</si>
  <si>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</si>
  <si>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</si>
  <si>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</si>
  <si>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</si>
  <si>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</si>
  <si>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</si>
  <si>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</si>
  <si>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</si>
  <si>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</si>
  <si>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</si>
  <si>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</si>
  <si>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</si>
  <si>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</si>
  <si>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</si>
  <si>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</si>
  <si>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</si>
  <si>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</si>
  <si>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</si>
  <si>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</si>
  <si>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</si>
  <si>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</si>
  <si>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</si>
  <si>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</si>
  <si>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</si>
  <si>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</si>
  <si>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</si>
  <si>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</si>
  <si>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</si>
  <si>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</si>
  <si>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</si>
  <si>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</si>
  <si>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</si>
  <si>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</si>
  <si>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</si>
  <si>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</si>
  <si>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</si>
  <si>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</si>
  <si>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</si>
  <si>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</si>
  <si>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</si>
  <si>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</si>
  <si>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</si>
  <si>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</si>
  <si>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2130238</t>
  </si>
  <si>
    <t xml:space="preserve">     退耕还林还草</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</si>
  <si>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</si>
  <si>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</si>
  <si>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</si>
  <si>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</si>
  <si>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</si>
  <si>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</si>
  <si>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</si>
  <si>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</si>
  <si>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</si>
  <si>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</si>
  <si>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</si>
  <si>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</si>
  <si>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</si>
  <si>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</si>
  <si>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</si>
  <si>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</si>
  <si>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</si>
  <si>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</si>
  <si>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</si>
  <si>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</si>
  <si>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</si>
  <si>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</si>
  <si>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</si>
  <si>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</si>
  <si>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</si>
  <si>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</si>
  <si>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</si>
  <si>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</si>
  <si>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</si>
  <si>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</si>
  <si>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</si>
  <si>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</si>
  <si>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</si>
  <si>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</si>
  <si>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</si>
  <si>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</si>
  <si>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</si>
  <si>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</si>
  <si>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</si>
  <si>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</si>
  <si>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</si>
  <si>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</si>
  <si>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</si>
  <si>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</si>
  <si>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</si>
  <si>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</si>
  <si>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</si>
  <si>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</si>
  <si>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</si>
  <si>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</si>
  <si>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</si>
  <si>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</si>
  <si>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</si>
  <si>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</si>
  <si>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</si>
  <si>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</si>
  <si>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</si>
  <si>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</si>
  <si>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</si>
  <si>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</si>
  <si>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</si>
  <si>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</si>
  <si>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</si>
  <si>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</si>
  <si>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</si>
  <si>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</si>
  <si>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</si>
  <si>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</si>
  <si>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</si>
  <si>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</si>
  <si>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</si>
  <si>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</si>
  <si>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</si>
  <si>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</si>
  <si>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</si>
  <si>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</si>
  <si>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</si>
  <si>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</si>
  <si>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</si>
  <si>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</si>
  <si>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</si>
  <si>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</si>
  <si>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</si>
  <si>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</si>
  <si>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</si>
  <si>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</si>
  <si>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</si>
  <si>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</si>
  <si>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</si>
  <si>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</si>
  <si>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</si>
  <si>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</si>
  <si>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</si>
  <si>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</si>
  <si>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</si>
  <si>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</si>
  <si>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</si>
  <si>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</si>
  <si>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</si>
  <si>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</si>
  <si>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</si>
  <si>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</si>
  <si>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</si>
  <si>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</si>
  <si>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</si>
  <si>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</si>
  <si>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</si>
  <si>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</si>
  <si>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</si>
  <si>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</si>
  <si>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</si>
  <si>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</si>
  <si>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</si>
  <si>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</si>
  <si>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</si>
  <si>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</si>
  <si>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</si>
  <si>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</si>
  <si>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</si>
  <si>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</si>
  <si>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</si>
  <si>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</si>
  <si>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</si>
  <si>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</si>
  <si>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</si>
  <si>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</si>
  <si>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</si>
  <si>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</si>
  <si>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</si>
  <si>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</si>
  <si>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</si>
  <si>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</si>
  <si>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</si>
  <si>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</si>
  <si>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</si>
  <si>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</si>
  <si>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</si>
  <si>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</si>
  <si>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</si>
  <si>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</si>
  <si>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</si>
  <si>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</si>
  <si>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</si>
  <si>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</si>
  <si>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</si>
  <si>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</si>
  <si>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</si>
  <si>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</si>
  <si>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</si>
  <si>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</si>
  <si>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</si>
  <si>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</si>
  <si>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</si>
  <si>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</si>
  <si>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</si>
  <si>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</si>
  <si>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</si>
  <si>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</si>
  <si>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</si>
  <si>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</si>
  <si>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</si>
  <si>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</si>
  <si>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</si>
  <si>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</si>
  <si>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</si>
  <si>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</si>
  <si>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</si>
  <si>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</si>
  <si>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</si>
  <si>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</si>
  <si>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</si>
  <si>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</si>
  <si>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</si>
  <si>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</si>
  <si>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</si>
  <si>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</si>
  <si>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</si>
  <si>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</si>
  <si>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</si>
  <si>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</si>
  <si>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</si>
  <si>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</si>
  <si>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</si>
  <si>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</si>
  <si>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</si>
  <si>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</si>
  <si>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</si>
  <si>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</si>
  <si>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</si>
  <si>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</si>
  <si>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</si>
  <si>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</si>
  <si>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</si>
  <si>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</si>
  <si>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</si>
  <si>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</si>
  <si>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</si>
  <si>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</si>
  <si>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</si>
  <si>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</si>
  <si>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</si>
  <si>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</si>
  <si>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</si>
  <si>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</si>
  <si>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</si>
  <si>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</si>
  <si>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</si>
  <si>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</si>
  <si>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</si>
  <si>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</si>
  <si>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</si>
  <si>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</si>
  <si>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</si>
  <si>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</si>
  <si>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</si>
  <si>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</si>
  <si>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</si>
  <si>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</si>
  <si>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</si>
  <si>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</si>
  <si>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</si>
  <si>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</si>
  <si>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</si>
  <si>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</si>
  <si>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</si>
  <si>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</si>
  <si>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</si>
  <si>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</si>
  <si>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</si>
  <si>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</si>
  <si>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</si>
  <si>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</si>
  <si>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</si>
  <si>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</si>
  <si>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</si>
  <si>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</si>
  <si>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</si>
  <si>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</si>
  <si>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</si>
  <si>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</si>
  <si>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</si>
  <si>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</si>
  <si>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</si>
  <si>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</si>
  <si>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</si>
  <si>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</si>
  <si>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</si>
  <si>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</si>
  <si>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</si>
  <si>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</si>
  <si>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</si>
  <si>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</si>
  <si>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</si>
  <si>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</si>
  <si>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</si>
  <si>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</si>
  <si>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</si>
  <si>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</si>
  <si>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</si>
  <si>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</si>
  <si>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</si>
  <si>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</si>
  <si>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</si>
  <si>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</si>
  <si>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</si>
  <si>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</si>
  <si>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</si>
  <si>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</si>
  <si>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</si>
  <si>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</si>
  <si>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</si>
  <si>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</si>
  <si>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</si>
  <si>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</si>
  <si>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</si>
  <si>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</si>
  <si>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</si>
  <si>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</si>
  <si>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</si>
  <si>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</si>
  <si>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</si>
  <si>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</si>
  <si>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</si>
  <si>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</si>
  <si>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</si>
  <si>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</si>
  <si>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</si>
  <si>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</si>
  <si>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</si>
  <si>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</si>
  <si>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</si>
  <si>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</si>
  <si>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</si>
  <si>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</si>
  <si>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</si>
  <si>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</si>
  <si>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</si>
  <si>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</si>
  <si>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</si>
  <si>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</si>
  <si>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</si>
  <si>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2150516</t>
  </si>
  <si>
    <t xml:space="preserve">     工程建设及运行维护</t>
  </si>
  <si>
    <t>2150517</t>
  </si>
  <si>
    <t xml:space="preserve">     产业发展</t>
  </si>
  <si>
    <t>2150550</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</si>
  <si>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</si>
  <si>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</si>
  <si>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</si>
  <si>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</si>
  <si>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</si>
  <si>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</si>
  <si>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</si>
  <si>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</si>
  <si>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</si>
  <si>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</si>
  <si>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</si>
  <si>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</si>
  <si>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</si>
  <si>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</si>
  <si>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</si>
  <si>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</si>
  <si>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</si>
  <si>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</si>
  <si>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</si>
  <si>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</si>
  <si>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</si>
  <si>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</si>
  <si>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2150806</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</si>
  <si>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</si>
  <si>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</si>
  <si>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</si>
  <si>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</si>
  <si>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</si>
  <si>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</si>
  <si>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</si>
  <si>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</si>
  <si>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</si>
  <si>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</si>
  <si>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</si>
  <si>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</si>
  <si>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</si>
  <si>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</si>
  <si>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</si>
  <si>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</si>
  <si>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</si>
  <si>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</si>
  <si>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</si>
  <si>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</si>
  <si>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</si>
  <si>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</si>
  <si>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</si>
  <si>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</si>
  <si>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</si>
  <si>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</si>
  <si>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</si>
  <si>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</si>
  <si>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</si>
  <si>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</si>
  <si>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</si>
  <si>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</si>
  <si>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</si>
  <si>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</si>
  <si>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</si>
  <si>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</si>
  <si>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</si>
  <si>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</si>
  <si>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</si>
  <si>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</si>
  <si>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</si>
  <si>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</si>
  <si>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</si>
  <si>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</si>
  <si>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</si>
  <si>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</si>
  <si>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21701</t>
  </si>
  <si>
    <t xml:space="preserve">   金融部门行政支出</t>
  </si>
  <si>
    <t>2170101</t>
  </si>
  <si>
    <t>2170102</t>
  </si>
  <si>
    <t>2170103</t>
  </si>
  <si>
    <t>2170104</t>
  </si>
  <si>
    <t xml:space="preserve">     安全防卫</t>
  </si>
  <si>
    <t>2170150</t>
  </si>
  <si>
    <t>2170199</t>
  </si>
  <si>
    <t xml:space="preserve">     金融部门其他行政支出</t>
  </si>
  <si>
    <t>21702</t>
  </si>
  <si>
    <t xml:space="preserve">    金融部门监管支出</t>
  </si>
  <si>
    <t>2170201</t>
  </si>
  <si>
    <t xml:space="preserve">      货币发行</t>
  </si>
  <si>
    <t>2170202</t>
  </si>
  <si>
    <t xml:space="preserve">      金融服务</t>
  </si>
  <si>
    <t>2170203</t>
  </si>
  <si>
    <t xml:space="preserve">      反假币</t>
  </si>
  <si>
    <t>2170204</t>
  </si>
  <si>
    <t xml:space="preserve">      重点金融机构监管</t>
  </si>
  <si>
    <t>2170205</t>
  </si>
  <si>
    <t xml:space="preserve">      金融稽查与案件处理</t>
  </si>
  <si>
    <t>2170206</t>
  </si>
  <si>
    <t xml:space="preserve">      金融行业电子化建设</t>
  </si>
  <si>
    <t>2170207</t>
  </si>
  <si>
    <t xml:space="preserve">      从业人员资格考试</t>
  </si>
  <si>
    <t>2170208</t>
  </si>
  <si>
    <t xml:space="preserve">      反洗钱</t>
  </si>
  <si>
    <t>2170299</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</si>
  <si>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</si>
  <si>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</si>
  <si>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</si>
  <si>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</si>
  <si>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</si>
  <si>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</si>
  <si>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</si>
  <si>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</si>
  <si>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</si>
  <si>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</si>
  <si>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</si>
  <si>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</si>
  <si>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</si>
  <si>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</si>
  <si>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</si>
  <si>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2179902</t>
  </si>
  <si>
    <t xml:space="preserve">     重点企业贷款贴息</t>
  </si>
  <si>
    <t>2179999</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</si>
  <si>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</si>
  <si>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</si>
  <si>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</si>
  <si>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</si>
  <si>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</si>
  <si>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</si>
  <si>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</si>
  <si>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</si>
  <si>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</si>
  <si>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</si>
  <si>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</si>
  <si>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</si>
  <si>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</si>
  <si>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</si>
  <si>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</si>
  <si>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</si>
  <si>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</si>
  <si>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</si>
  <si>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</si>
  <si>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</si>
  <si>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</si>
  <si>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</si>
  <si>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</si>
  <si>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</si>
  <si>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</si>
  <si>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</si>
  <si>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</si>
  <si>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</si>
  <si>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</si>
  <si>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</si>
  <si>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</si>
  <si>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</si>
  <si>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</si>
  <si>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</si>
  <si>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</si>
  <si>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</si>
  <si>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</si>
  <si>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</si>
  <si>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</si>
  <si>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</si>
  <si>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</si>
  <si>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</si>
  <si>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</si>
  <si>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</si>
  <si>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</si>
  <si>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</si>
  <si>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</si>
  <si>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</si>
  <si>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</si>
  <si>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</si>
  <si>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</si>
  <si>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</si>
  <si>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</si>
  <si>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</si>
  <si>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</si>
  <si>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</si>
  <si>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</si>
  <si>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</si>
  <si>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</si>
  <si>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</si>
  <si>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</si>
  <si>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</si>
  <si>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</si>
  <si>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</si>
  <si>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</si>
  <si>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</si>
  <si>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</si>
  <si>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</si>
  <si>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</si>
  <si>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</si>
  <si>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</si>
  <si>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</si>
  <si>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</si>
  <si>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</si>
  <si>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</si>
  <si>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</si>
  <si>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</si>
  <si>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</si>
  <si>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</si>
  <si>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</si>
  <si>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</si>
  <si>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</si>
  <si>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</si>
  <si>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</si>
  <si>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</si>
  <si>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</si>
  <si>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</si>
  <si>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</si>
  <si>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</si>
  <si>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</si>
  <si>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</si>
  <si>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</si>
  <si>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</si>
  <si>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</si>
  <si>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</si>
  <si>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</si>
  <si>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</si>
  <si>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2209999</t>
  </si>
  <si>
    <t xml:space="preserve">     其他自然资源海洋气象等支出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</si>
  <si>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</si>
  <si>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</si>
  <si>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</si>
  <si>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</si>
  <si>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</si>
  <si>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</si>
  <si>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</si>
  <si>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</si>
  <si>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</si>
  <si>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</si>
  <si>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</si>
  <si>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</si>
  <si>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</si>
  <si>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</si>
  <si>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</si>
  <si>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</si>
  <si>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</si>
  <si>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</si>
  <si>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</si>
  <si>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</si>
  <si>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2210110</t>
  </si>
  <si>
    <t>保障性租赁住房▼</t>
  </si>
  <si>
    <t>2210111</t>
  </si>
  <si>
    <t>配租型住房保障</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</si>
  <si>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</si>
  <si>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</si>
  <si>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</si>
  <si>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</si>
  <si>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</si>
  <si>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</si>
  <si>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</si>
  <si>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</si>
  <si>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</si>
  <si>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</si>
  <si>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</si>
  <si>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</si>
  <si>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</si>
  <si>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</si>
  <si>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</si>
  <si>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</si>
  <si>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</si>
  <si>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</si>
  <si>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</si>
  <si>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</si>
  <si>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</si>
  <si>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</si>
  <si>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</si>
  <si>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</si>
  <si>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</si>
  <si>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</si>
  <si>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</si>
  <si>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</si>
  <si>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</si>
  <si>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</si>
  <si>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</si>
  <si>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</si>
  <si>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</si>
  <si>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</si>
  <si>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</si>
  <si>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</si>
  <si>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</si>
  <si>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</si>
  <si>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</si>
  <si>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</si>
  <si>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</si>
  <si>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2220119</t>
  </si>
  <si>
    <t xml:space="preserve">     设施建设</t>
  </si>
  <si>
    <t>2220120</t>
  </si>
  <si>
    <t xml:space="preserve">     设施安全</t>
  </si>
  <si>
    <t>2220121</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</si>
  <si>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</si>
  <si>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</si>
  <si>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</si>
  <si>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</si>
  <si>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</si>
  <si>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</si>
  <si>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</si>
  <si>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</si>
  <si>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</si>
  <si>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</si>
  <si>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</si>
  <si>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</si>
  <si>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</si>
  <si>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</si>
  <si>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</si>
  <si>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</si>
  <si>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</si>
  <si>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</si>
  <si>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</si>
  <si>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</si>
  <si>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</si>
  <si>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</si>
  <si>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</si>
  <si>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</si>
  <si>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</si>
  <si>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</si>
  <si>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</si>
  <si>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</si>
  <si>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</si>
  <si>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</si>
  <si>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</si>
  <si>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</si>
  <si>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</si>
  <si>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</si>
  <si>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</si>
  <si>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</si>
  <si>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2220305</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</si>
  <si>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</si>
  <si>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</si>
  <si>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</si>
  <si>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</si>
  <si>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</si>
  <si>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</si>
  <si>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</si>
  <si>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</si>
  <si>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</si>
  <si>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</si>
  <si>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</si>
  <si>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</si>
  <si>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</si>
  <si>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</si>
  <si>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</si>
  <si>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</si>
  <si>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</si>
  <si>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</si>
  <si>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</si>
  <si>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</si>
  <si>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</si>
  <si>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</si>
  <si>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</si>
  <si>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</si>
  <si>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</si>
  <si>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</si>
  <si>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</si>
  <si>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</si>
  <si>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</si>
  <si>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</si>
  <si>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</si>
  <si>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</si>
  <si>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</si>
  <si>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</si>
  <si>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</si>
  <si>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</si>
  <si>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</si>
  <si>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2220511</t>
  </si>
  <si>
    <t xml:space="preserve">     应急物资储备</t>
  </si>
  <si>
    <t>2220599</t>
  </si>
  <si>
    <t xml:space="preserve">     其他重要商品储备支出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</si>
  <si>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</si>
  <si>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</si>
  <si>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</si>
  <si>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</si>
  <si>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</si>
  <si>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</si>
  <si>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</si>
  <si>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</si>
  <si>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</si>
  <si>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</si>
  <si>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</si>
  <si>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</si>
  <si>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</si>
  <si>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</si>
  <si>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</si>
  <si>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</si>
  <si>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</si>
  <si>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</si>
  <si>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</si>
  <si>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</si>
  <si>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</si>
  <si>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</si>
  <si>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</si>
  <si>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</si>
  <si>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</si>
  <si>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</si>
  <si>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</si>
  <si>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</si>
  <si>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</si>
  <si>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</si>
  <si>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</si>
  <si>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</si>
  <si>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</si>
  <si>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</si>
  <si>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</si>
  <si>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</si>
  <si>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</si>
  <si>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</si>
  <si>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</si>
  <si>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</si>
  <si>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</si>
  <si>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</si>
  <si>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</si>
  <si>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</si>
  <si>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</si>
  <si>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</si>
  <si>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</si>
  <si>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</si>
  <si>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</si>
  <si>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</si>
  <si>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</si>
  <si>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</si>
  <si>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</si>
  <si>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</si>
  <si>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</si>
  <si>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</si>
  <si>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</si>
  <si>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</si>
  <si>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</si>
  <si>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</si>
  <si>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</si>
  <si>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</si>
  <si>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</si>
  <si>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</si>
  <si>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</si>
  <si>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</si>
  <si>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</si>
  <si>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</si>
  <si>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</si>
  <si>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</si>
  <si>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</si>
  <si>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</si>
  <si>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</si>
  <si>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</si>
  <si>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</si>
  <si>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</si>
  <si>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</si>
  <si>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</si>
  <si>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</si>
  <si>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</si>
  <si>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</si>
  <si>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</si>
  <si>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</si>
  <si>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</si>
  <si>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</si>
  <si>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</si>
  <si>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</si>
  <si>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</si>
  <si>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</si>
  <si>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</si>
  <si>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</si>
  <si>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</si>
  <si>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</si>
  <si>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</si>
  <si>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</si>
  <si>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</si>
  <si>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</si>
  <si>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</si>
  <si>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</si>
  <si>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</si>
  <si>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</si>
  <si>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</si>
  <si>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</si>
  <si>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</si>
  <si>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</si>
  <si>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2320399</t>
  </si>
  <si>
    <t xml:space="preserve">     地方政府其他一般债务付息支出</t>
  </si>
  <si>
    <t>23303</t>
  </si>
  <si>
    <t xml:space="preserve">   地方政府一般债务发行费用支出</t>
  </si>
  <si>
    <t>22902</t>
  </si>
  <si>
    <t xml:space="preserve">   年初预留</t>
  </si>
  <si>
    <t>22999</t>
  </si>
  <si>
    <t>县本级一般公共预算支出</t>
  </si>
  <si>
    <t>1-5  2026年元江县县本级一般公共预算政府预算经济分类表（基本支出）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</si>
  <si>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</si>
  <si>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</si>
  <si>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</si>
  <si>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</si>
  <si>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</si>
  <si>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</si>
  <si>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</si>
  <si>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</si>
  <si>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</si>
  <si>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</si>
  <si>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</si>
  <si>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</si>
  <si>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</si>
  <si>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</si>
  <si>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</si>
  <si>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</si>
  <si>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</si>
  <si>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</si>
  <si>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</si>
  <si>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</si>
  <si>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</si>
  <si>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</si>
  <si>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</si>
  <si>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其他资本性支出</t>
  </si>
  <si>
    <t>机关资本性支出（基本建设）</t>
  </si>
  <si>
    <t xml:space="preserve">  大型修缮</t>
  </si>
  <si>
    <t>对事业单位经常性补助</t>
  </si>
  <si>
    <t xml:space="preserve">  工资福利支出</t>
  </si>
  <si>
    <t xml:space="preserve">  商品和服务支出</t>
  </si>
  <si>
    <t>对事业单位资本性补助</t>
  </si>
  <si>
    <t xml:space="preserve">  资本性支出</t>
  </si>
  <si>
    <t xml:space="preserve">  资本性支出（基本建设）</t>
  </si>
  <si>
    <t>对企业补助</t>
  </si>
  <si>
    <t xml:space="preserve">  费用补贴</t>
  </si>
  <si>
    <t xml:space="preserve">  其他对企业补助</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</si>
  <si>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</si>
  <si>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</si>
  <si>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</si>
  <si>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</si>
  <si>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</si>
  <si>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</si>
  <si>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</si>
  <si>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</si>
  <si>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债务利息及费用支出</t>
  </si>
  <si>
    <t xml:space="preserve">  国内债务付息</t>
  </si>
  <si>
    <t xml:space="preserve">  国内债务发行费用</t>
  </si>
  <si>
    <t>预备费及预留</t>
  </si>
  <si>
    <t>预备费</t>
  </si>
  <si>
    <t>其他支出</t>
  </si>
  <si>
    <t xml:space="preserve">  其他支出</t>
  </si>
  <si>
    <t>支  出  合  计</t>
  </si>
  <si>
    <t>1-6  一般公共预算支出表（州（市）对下转移支付项目）</t>
  </si>
  <si>
    <t>项       目</t>
  </si>
  <si>
    <t>其中：延续项目</t>
  </si>
  <si>
    <t>其中：新增项目</t>
  </si>
  <si>
    <t xml:space="preserve">  上级补助收入</t>
  </si>
  <si>
    <t xml:space="preserve">    返还性收入</t>
  </si>
  <si>
    <t xml:space="preserve">      所得税基数返还收入 </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</si>
  <si>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</si>
  <si>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</si>
  <si>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</si>
  <si>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</si>
  <si>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</si>
  <si>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</si>
  <si>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</si>
  <si>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</si>
  <si>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</si>
  <si>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</si>
  <si>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</si>
  <si>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</si>
  <si>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</si>
  <si>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</si>
  <si>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</si>
  <si>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</si>
  <si>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</si>
  <si>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</si>
  <si>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巩固拓展脱贫攻坚成果衔接乡村振兴转移支付收入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</si>
  <si>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</si>
  <si>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</si>
  <si>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</si>
  <si>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</si>
  <si>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</si>
  <si>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</si>
  <si>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</si>
  <si>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</si>
  <si>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</si>
  <si>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</si>
  <si>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</si>
  <si>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</si>
  <si>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</si>
  <si>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资源勘探工业信息等共同财政事权转移支付收入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</si>
  <si>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</si>
  <si>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</si>
  <si>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</si>
  <si>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</si>
  <si>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</si>
  <si>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</si>
  <si>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</si>
  <si>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xml:space="preserve">      增值税留抵退税转移支付收入</t>
  </si>
  <si>
    <t xml:space="preserve">      其他退税减税降费转移支付收入</t>
  </si>
  <si>
    <t xml:space="preserve">      补充县区财力转移支付收入</t>
  </si>
  <si>
    <t xml:space="preserve">      其他一般性转移支付收入</t>
  </si>
  <si>
    <t xml:space="preserve">    专项转移支付收入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</si>
  <si>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</si>
  <si>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</si>
  <si>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</si>
  <si>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</si>
  <si>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</si>
  <si>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</si>
  <si>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</si>
  <si>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</si>
  <si>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</si>
  <si>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</si>
  <si>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</si>
  <si>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</si>
  <si>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</si>
  <si>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</si>
  <si>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</si>
  <si>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</si>
  <si>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</si>
  <si>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</si>
  <si>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</si>
  <si>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</si>
  <si>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</si>
  <si>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1-7  2026年元江县分地区税收返还和转移支付预算表</t>
  </si>
  <si>
    <t>州（市）</t>
  </si>
  <si>
    <t>合计</t>
  </si>
  <si>
    <t>税收返还</t>
  </si>
  <si>
    <t>转移支付</t>
  </si>
  <si>
    <t>一、提前下达数</t>
  </si>
  <si>
    <t>二、预算数</t>
  </si>
  <si>
    <t>1-8  2026年元江县县本级“三公”经费预算财政拨款情况统计表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</si>
  <si>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</si>
  <si>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</si>
  <si>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</si>
  <si>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</si>
  <si>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</si>
  <si>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</si>
  <si>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</si>
  <si>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</si>
  <si>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2026年“三公”经费安排982.05万元，同比增长9.74%，增长主要原因是：按照元江县公务用车实际需求2026年增加104.29万元公务用车运行维护费。其中：出国（境）0.00万元，同比下降100.00%，下降主要原因是：2026年暂无因公出国（境）计划。公务接待费202.55万元，同比上升6.48%，增长主要原因是：在落实“过紧日子”，严格控制财政一般性支出要求的基础上，各部门根据实际需求，按照定额公用经费标准，自行细化公务接待费。公务用车购置及运行费779.49万元，同比上升12.21%，其中公务用车购置费100.50万元，同比下降16.25%，下降主要原因是：落实“过紧日子”，严格控制财政一般性支出；公务用车运行费678.99万元，同比上升18.15%，增长主要原因是：2026年公务用车数量增加，按照运维费标准相应增加公务用车运行费。</t>
  </si>
  <si>
    <t>2-1 2026年元江县政府性基金预算收入情况表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</si>
  <si>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</si>
  <si>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</si>
  <si>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</si>
  <si>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</si>
  <si>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</si>
  <si>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</si>
  <si>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</si>
  <si>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</si>
  <si>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</si>
  <si>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</si>
  <si>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</si>
  <si>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</si>
  <si>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</si>
  <si>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</si>
  <si>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</si>
  <si>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</si>
  <si>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</si>
  <si>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</si>
  <si>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</si>
  <si>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</si>
  <si>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</si>
  <si>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</si>
  <si>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</si>
  <si>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</si>
  <si>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</si>
  <si>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</si>
  <si>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</si>
  <si>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</si>
  <si>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</si>
  <si>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</si>
  <si>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</si>
  <si>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</si>
  <si>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</si>
  <si>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</si>
  <si>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</si>
  <si>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</si>
  <si>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</si>
  <si>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</si>
  <si>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</si>
  <si>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</si>
  <si>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</si>
  <si>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</si>
  <si>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</si>
  <si>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</si>
  <si>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</si>
  <si>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</si>
  <si>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</si>
  <si>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</si>
  <si>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</si>
  <si>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</si>
  <si>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11004</t>
  </si>
  <si>
    <t xml:space="preserve">  政府性基金转移收入</t>
  </si>
  <si>
    <t>1100402</t>
  </si>
  <si>
    <t xml:space="preserve">     政府性基金补助收入</t>
  </si>
  <si>
    <t>1100403</t>
  </si>
  <si>
    <t xml:space="preserve">     抗疫特别国债转移支付收入</t>
  </si>
  <si>
    <t>1100404</t>
  </si>
  <si>
    <t>科学技术</t>
  </si>
  <si>
    <t>1100405</t>
  </si>
  <si>
    <t>文化旅游体育与传媒</t>
  </si>
  <si>
    <t>1100406</t>
  </si>
  <si>
    <t>社会保障和就业</t>
  </si>
  <si>
    <t>1100407</t>
  </si>
  <si>
    <t>节能环保</t>
  </si>
  <si>
    <t>1100408</t>
  </si>
  <si>
    <t>城乡社区</t>
  </si>
  <si>
    <t>1100409</t>
  </si>
  <si>
    <t>农林水</t>
  </si>
  <si>
    <t>1100410</t>
  </si>
  <si>
    <t>交通运输</t>
  </si>
  <si>
    <t>1100411</t>
  </si>
  <si>
    <t>资源勘探工业信息等</t>
  </si>
  <si>
    <t>1100412</t>
  </si>
  <si>
    <t>自然资源海洋气象等</t>
  </si>
  <si>
    <t>1100413</t>
  </si>
  <si>
    <t>超长期特别国债转移支付收入</t>
  </si>
  <si>
    <t>1100499</t>
  </si>
  <si>
    <t>其他收入</t>
  </si>
  <si>
    <t xml:space="preserve">   地方政府专项债务转贷收入</t>
  </si>
  <si>
    <t>2-2 2026年元江县政府性基金预算支出情况表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</si>
  <si>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</si>
  <si>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</si>
  <si>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</si>
  <si>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</si>
  <si>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</si>
  <si>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</si>
  <si>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</si>
  <si>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</si>
  <si>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</si>
  <si>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</si>
  <si>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</si>
  <si>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</si>
  <si>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</si>
  <si>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</si>
  <si>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</si>
  <si>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</si>
  <si>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</si>
  <si>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</si>
  <si>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</si>
  <si>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</si>
  <si>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</si>
  <si>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</si>
  <si>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</si>
  <si>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</si>
  <si>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</si>
  <si>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</si>
  <si>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</si>
  <si>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</si>
  <si>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</si>
  <si>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</si>
  <si>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</si>
  <si>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</si>
  <si>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</si>
  <si>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</si>
  <si>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</si>
  <si>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</si>
  <si>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</si>
  <si>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</si>
  <si>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</si>
  <si>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</si>
  <si>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</si>
  <si>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</si>
  <si>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</si>
  <si>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</si>
  <si>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</si>
  <si>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</si>
  <si>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</si>
  <si>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</si>
  <si>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</si>
  <si>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</si>
  <si>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</si>
  <si>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</si>
  <si>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</si>
  <si>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</si>
  <si>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</si>
  <si>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</si>
  <si>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</si>
  <si>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</si>
  <si>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</si>
  <si>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</si>
  <si>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</si>
  <si>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</si>
  <si>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</si>
  <si>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</si>
  <si>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</si>
  <si>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</si>
  <si>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</si>
  <si>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</si>
  <si>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</si>
  <si>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</si>
  <si>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</si>
  <si>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</si>
  <si>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</si>
  <si>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</si>
  <si>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</si>
  <si>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</si>
  <si>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</si>
  <si>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</si>
  <si>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</si>
  <si>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</si>
  <si>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</si>
  <si>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</si>
  <si>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</si>
  <si>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</si>
  <si>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</si>
  <si>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</si>
  <si>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</si>
  <si>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</si>
  <si>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农业生产发展支出</t>
  </si>
  <si>
    <t xml:space="preserve">      农村社会事业支出</t>
  </si>
  <si>
    <t xml:space="preserve">      农业农村生态环境支出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</si>
  <si>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</si>
  <si>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</si>
  <si>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</si>
  <si>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</si>
  <si>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</si>
  <si>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</si>
  <si>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</si>
  <si>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</si>
  <si>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</si>
  <si>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</si>
  <si>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</si>
  <si>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</si>
  <si>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</si>
  <si>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</si>
  <si>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</si>
  <si>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</si>
  <si>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</si>
  <si>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</si>
  <si>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</si>
  <si>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</si>
  <si>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</si>
  <si>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</si>
  <si>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</si>
  <si>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</si>
  <si>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</si>
  <si>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</si>
  <si>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</si>
  <si>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</si>
  <si>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</si>
  <si>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</si>
  <si>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</si>
  <si>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</si>
  <si>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</si>
  <si>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</si>
  <si>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</si>
  <si>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</si>
  <si>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</si>
  <si>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</si>
  <si>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</si>
  <si>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</si>
  <si>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</si>
  <si>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</si>
  <si>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</si>
  <si>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</si>
  <si>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</si>
  <si>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</si>
  <si>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</si>
  <si>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</si>
  <si>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</si>
  <si>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</si>
  <si>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</si>
  <si>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</si>
  <si>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</si>
  <si>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</si>
  <si>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</si>
  <si>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</si>
  <si>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</si>
  <si>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</si>
  <si>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</si>
  <si>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</si>
  <si>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</si>
  <si>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</si>
  <si>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</si>
  <si>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</si>
  <si>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</si>
  <si>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</si>
  <si>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 xml:space="preserve">  超长期特别国债安排的支出</t>
  </si>
  <si>
    <t>城乡社区公共设施</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</si>
  <si>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</si>
  <si>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</si>
  <si>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</si>
  <si>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</si>
  <si>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</si>
  <si>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</si>
  <si>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</si>
  <si>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</si>
  <si>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</si>
  <si>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</si>
  <si>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</si>
  <si>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</si>
  <si>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</si>
  <si>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</si>
  <si>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</si>
  <si>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</si>
  <si>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</si>
  <si>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</si>
  <si>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</si>
  <si>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</si>
  <si>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</si>
  <si>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</si>
  <si>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</si>
  <si>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</si>
  <si>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</si>
  <si>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</si>
  <si>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</si>
  <si>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</si>
  <si>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</si>
  <si>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</si>
  <si>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</si>
  <si>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</si>
  <si>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</si>
  <si>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</si>
  <si>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大中型水库移民后期扶持基金支出</t>
  </si>
  <si>
    <t>2137201</t>
  </si>
  <si>
    <t>移民补助</t>
  </si>
  <si>
    <t>21398</t>
  </si>
  <si>
    <t>超长期特别国债安排的支出</t>
  </si>
  <si>
    <t>2139899</t>
  </si>
  <si>
    <t>其他农林水支出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</si>
  <si>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</si>
  <si>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</si>
  <si>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</si>
  <si>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</si>
  <si>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</si>
  <si>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</si>
  <si>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</si>
  <si>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</si>
  <si>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</si>
  <si>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</si>
  <si>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</si>
  <si>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</si>
  <si>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</si>
  <si>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</si>
  <si>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</si>
  <si>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</si>
  <si>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</si>
  <si>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</si>
  <si>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</si>
  <si>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</si>
  <si>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</si>
  <si>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</si>
  <si>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</si>
  <si>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</si>
  <si>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</si>
  <si>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</si>
  <si>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</si>
  <si>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</si>
  <si>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</si>
  <si>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</si>
  <si>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</si>
  <si>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</si>
  <si>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</si>
  <si>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</si>
  <si>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</si>
  <si>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</si>
  <si>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</si>
  <si>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</si>
  <si>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</si>
  <si>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</si>
  <si>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</si>
  <si>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</si>
  <si>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</si>
  <si>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</si>
  <si>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</si>
  <si>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</si>
  <si>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</si>
  <si>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</si>
  <si>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</si>
  <si>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</si>
  <si>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</si>
  <si>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</si>
  <si>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</si>
  <si>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</si>
  <si>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</si>
  <si>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</si>
  <si>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</si>
  <si>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</si>
  <si>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</si>
  <si>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</si>
  <si>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</si>
  <si>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</si>
  <si>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</si>
  <si>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</si>
  <si>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</si>
  <si>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</si>
  <si>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</si>
  <si>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</si>
  <si>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</si>
  <si>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</si>
  <si>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</si>
  <si>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</si>
  <si>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</si>
  <si>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</si>
  <si>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</si>
  <si>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</si>
  <si>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</si>
  <si>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</si>
  <si>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</si>
  <si>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</si>
  <si>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</si>
  <si>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</si>
  <si>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</si>
  <si>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</si>
  <si>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</si>
  <si>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</si>
  <si>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</si>
  <si>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</si>
  <si>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</si>
  <si>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</si>
  <si>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</si>
  <si>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</si>
  <si>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</si>
  <si>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</si>
  <si>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</si>
  <si>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</si>
  <si>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</si>
  <si>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</si>
  <si>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</si>
  <si>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</si>
  <si>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</si>
  <si>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</si>
  <si>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</si>
  <si>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</si>
  <si>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</si>
  <si>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</si>
  <si>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</si>
  <si>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</si>
  <si>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</si>
  <si>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</si>
  <si>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</si>
  <si>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</si>
  <si>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</si>
  <si>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</si>
  <si>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</si>
  <si>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</si>
  <si>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</si>
  <si>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</si>
  <si>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</si>
  <si>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</si>
  <si>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</si>
  <si>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</si>
  <si>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</si>
  <si>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</si>
  <si>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</si>
  <si>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</si>
  <si>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</si>
  <si>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</si>
  <si>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</si>
  <si>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</si>
  <si>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</si>
  <si>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</si>
  <si>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</si>
  <si>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</si>
  <si>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</si>
  <si>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</si>
  <si>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</si>
  <si>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</si>
  <si>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</si>
  <si>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</si>
  <si>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</si>
  <si>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</si>
  <si>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</si>
  <si>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</si>
  <si>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</si>
  <si>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</si>
  <si>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</si>
  <si>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</si>
  <si>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</si>
  <si>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</si>
  <si>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</si>
  <si>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</si>
  <si>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</si>
  <si>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</si>
  <si>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</si>
  <si>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</si>
  <si>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</si>
  <si>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</si>
  <si>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</si>
  <si>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</si>
  <si>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</si>
  <si>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</si>
  <si>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</si>
  <si>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</si>
  <si>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</si>
  <si>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</si>
  <si>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</si>
  <si>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</si>
  <si>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</si>
  <si>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</si>
  <si>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</si>
  <si>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</si>
  <si>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</si>
  <si>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</si>
  <si>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</si>
  <si>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</si>
  <si>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</si>
  <si>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</si>
  <si>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</si>
  <si>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</si>
  <si>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</si>
  <si>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</si>
  <si>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</si>
  <si>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</si>
  <si>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</si>
  <si>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</si>
  <si>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</si>
  <si>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</si>
  <si>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</si>
  <si>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</si>
  <si>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</si>
  <si>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</si>
  <si>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</si>
  <si>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</si>
  <si>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</si>
  <si>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</si>
  <si>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</si>
  <si>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</si>
  <si>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</si>
  <si>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</si>
  <si>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</si>
  <si>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</si>
  <si>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</si>
  <si>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</si>
  <si>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</si>
  <si>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</si>
  <si>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</si>
  <si>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</si>
  <si>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</si>
  <si>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</si>
  <si>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</si>
  <si>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</si>
  <si>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</si>
  <si>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</si>
  <si>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</si>
  <si>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</si>
  <si>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</si>
  <si>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</si>
  <si>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</si>
  <si>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</si>
  <si>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</si>
  <si>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</si>
  <si>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</si>
  <si>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</si>
  <si>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</si>
  <si>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</si>
  <si>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</si>
  <si>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</si>
  <si>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</si>
  <si>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</si>
  <si>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</si>
  <si>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</si>
  <si>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</si>
  <si>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</si>
  <si>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</si>
  <si>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</si>
  <si>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</si>
  <si>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</si>
  <si>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</si>
  <si>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</si>
  <si>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</si>
  <si>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</si>
  <si>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</si>
  <si>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</si>
  <si>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</si>
  <si>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</si>
  <si>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</si>
  <si>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</si>
  <si>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</si>
  <si>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</si>
  <si>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</si>
  <si>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</si>
  <si>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</si>
  <si>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</si>
  <si>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</si>
  <si>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</si>
  <si>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</si>
  <si>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</si>
  <si>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</si>
  <si>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</si>
  <si>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</si>
  <si>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</si>
  <si>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</si>
  <si>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</si>
  <si>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</si>
  <si>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23004</t>
  </si>
  <si>
    <t xml:space="preserve">   政府性基金转移支付</t>
  </si>
  <si>
    <t>2300402</t>
  </si>
  <si>
    <t xml:space="preserve">     政府性基金上解支出</t>
  </si>
  <si>
    <t>2300403</t>
  </si>
  <si>
    <t xml:space="preserve">     抗疫特别国债转移支付支出</t>
  </si>
  <si>
    <t xml:space="preserve">   调出资金</t>
  </si>
  <si>
    <t xml:space="preserve">   年终结余</t>
  </si>
  <si>
    <t>地方政府专项债务还本支出</t>
  </si>
  <si>
    <t>2-3 2026年元江县县本级政府性基金预算收入情况表</t>
  </si>
  <si>
    <t>十七、专项债务对应项目专项收入</t>
  </si>
  <si>
    <t>县本级政府性基金预算收入</t>
  </si>
  <si>
    <t xml:space="preserve">   政府性基金补助收入</t>
  </si>
  <si>
    <t xml:space="preserve">     政府性基金上解收入</t>
  </si>
  <si>
    <t>2-4 2025年元江县县本级政府性基金预算支出情况表</t>
  </si>
  <si>
    <t>2120814</t>
  </si>
  <si>
    <t>农业生产发展支出</t>
  </si>
  <si>
    <t>2120815</t>
  </si>
  <si>
    <t>农村社会事业支出</t>
  </si>
  <si>
    <t>2120816</t>
  </si>
  <si>
    <t>农业农村生态环境支出</t>
  </si>
  <si>
    <t>21298</t>
  </si>
  <si>
    <t>2129801</t>
  </si>
  <si>
    <t>超长期特别国债安排的支出◆</t>
  </si>
  <si>
    <t>其他农林水支出◆</t>
  </si>
  <si>
    <t>县本级政府性基金支出</t>
  </si>
  <si>
    <t>2300401</t>
  </si>
  <si>
    <t xml:space="preserve">     政府性基金补助支出</t>
  </si>
  <si>
    <t>203308</t>
  </si>
  <si>
    <t>23011</t>
  </si>
  <si>
    <t xml:space="preserve">   地方政府专项债务转贷支出</t>
  </si>
  <si>
    <t>上年结转对应安排支出</t>
  </si>
  <si>
    <t>2-5  2026年元江县县本级政府性基金支出表（州（市）对下转移支付）</t>
  </si>
  <si>
    <t>一、文化旅游体育与传媒收入</t>
  </si>
  <si>
    <t>二、社会保障和就业收入</t>
  </si>
  <si>
    <t>三、节能环保收入</t>
  </si>
  <si>
    <t>四、城乡社区收入</t>
  </si>
  <si>
    <t>五、农林水收入</t>
  </si>
  <si>
    <t>六、交通运输收入</t>
  </si>
  <si>
    <t>七、资源勘探工业信息等收入</t>
  </si>
  <si>
    <t>八、其他收入</t>
  </si>
  <si>
    <t>九、债务付息收入</t>
  </si>
  <si>
    <t>十、债务发行费用收入</t>
  </si>
  <si>
    <t>十一、抗疫特别国债安排的收入</t>
  </si>
  <si>
    <t>本年收入小计</t>
  </si>
  <si>
    <t>注：2025年和2026年都未对政府性基金转移支付收入进行预算。</t>
  </si>
  <si>
    <t>3-1  2026年元江县国有资本经营收入预算情况表</t>
  </si>
  <si>
    <r>
      <rPr>
        <sz val="14"/>
        <rFont val="MS Serif"/>
        <charset val="134"/>
      </rPr>
      <t xml:space="preserve">    </t>
    </r>
    <r>
      <rPr>
        <sz val="14"/>
        <color indexed="8"/>
        <rFont val="宋体"/>
        <charset val="134"/>
      </rPr>
      <t>单位：万元</t>
    </r>
  </si>
  <si>
    <t>项        目</t>
  </si>
  <si>
    <t xml:space="preserve">  利润收入</t>
  </si>
  <si>
    <t>是</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</si>
  <si>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</si>
  <si>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</si>
  <si>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</si>
  <si>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</si>
  <si>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</si>
  <si>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</si>
  <si>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</si>
  <si>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</si>
  <si>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</si>
  <si>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</si>
  <si>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</si>
  <si>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</si>
  <si>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</si>
  <si>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</si>
  <si>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</si>
  <si>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</si>
  <si>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</si>
  <si>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</si>
  <si>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</si>
  <si>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</si>
  <si>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</si>
  <si>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</si>
  <si>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</si>
  <si>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</si>
  <si>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</si>
  <si>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</si>
  <si>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</si>
  <si>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</si>
  <si>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</si>
  <si>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</si>
  <si>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</si>
  <si>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</si>
  <si>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</si>
  <si>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</si>
  <si>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</si>
  <si>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2026年元江县国有资本经营支出预算情况表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</si>
  <si>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</si>
  <si>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</si>
  <si>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</si>
  <si>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</si>
  <si>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</si>
  <si>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</si>
  <si>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</si>
  <si>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</si>
  <si>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</si>
  <si>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</si>
  <si>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</si>
  <si>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</si>
  <si>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</si>
  <si>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</si>
  <si>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</si>
  <si>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</si>
  <si>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</si>
  <si>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</si>
  <si>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</si>
  <si>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</si>
  <si>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</si>
  <si>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 xml:space="preserve">  调出资金</t>
  </si>
  <si>
    <t>结转下年</t>
  </si>
  <si>
    <t>3-3  2026年元江县县本级国有资本经营收入预算情况表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</si>
  <si>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</si>
  <si>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</si>
  <si>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</si>
  <si>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</si>
  <si>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</si>
  <si>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</si>
  <si>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</si>
  <si>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</si>
  <si>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</si>
  <si>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</si>
  <si>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2026年元江县县本级国有资本经营支出预算情况表</t>
  </si>
  <si>
    <t>项   目</t>
  </si>
  <si>
    <t xml:space="preserve">    "三供一业"移交补助支出</t>
  </si>
  <si>
    <t xml:space="preserve">   其他金融国有资本经营预算支出</t>
  </si>
  <si>
    <t>县本级国有资本经营支出</t>
  </si>
  <si>
    <t>调出资金</t>
  </si>
  <si>
    <t>3-5  2026年元江县县本级国有资本经营预算转移支付表（分地区）</t>
  </si>
  <si>
    <t>地  区</t>
  </si>
  <si>
    <t>预算数</t>
  </si>
  <si>
    <t>元江县</t>
  </si>
  <si>
    <t>3-6  2026年元江县县本级国有资本经营预算转移支付表（分项目）</t>
  </si>
  <si>
    <t>项目名称</t>
  </si>
  <si>
    <t>国企退休人员管理资金</t>
  </si>
  <si>
    <t>合  计</t>
  </si>
  <si>
    <t>4-1  2026年元江县社会保险基金收入预算情况表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</si>
  <si>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</si>
  <si>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</si>
  <si>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</si>
  <si>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</si>
  <si>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</si>
  <si>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</si>
  <si>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</si>
  <si>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</si>
  <si>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</si>
  <si>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</si>
  <si>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</si>
  <si>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</si>
  <si>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</si>
  <si>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</si>
  <si>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</si>
  <si>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</si>
  <si>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</si>
  <si>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</si>
  <si>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2026年元江县社会保险基金支出预算情况表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</si>
  <si>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</si>
  <si>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</si>
  <si>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</si>
  <si>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</si>
  <si>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</si>
  <si>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</si>
  <si>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</si>
  <si>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</si>
  <si>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</si>
  <si>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</si>
  <si>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</si>
  <si>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</si>
  <si>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</si>
  <si>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</si>
  <si>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2026年元江县县本级社会保险基金收入预算情况表</t>
  </si>
  <si>
    <t>4-4  2026年元江县县本级社会保险基金支出预算情况表</t>
  </si>
  <si>
    <t>5-1  元江县2025年地方政府债务限额及余额预算情况表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</si>
  <si>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</si>
  <si>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</si>
  <si>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</si>
  <si>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</si>
  <si>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</si>
  <si>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</si>
  <si>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</si>
  <si>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</si>
  <si>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</si>
  <si>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</si>
  <si>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</si>
  <si>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</si>
  <si>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</si>
  <si>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XX省合计</t>
  </si>
  <si>
    <t xml:space="preserve">  一、XX省本级</t>
  </si>
  <si>
    <t xml:space="preserve"> 二、XX州（市）下级合计</t>
  </si>
  <si>
    <t>（一）元江县</t>
  </si>
  <si>
    <t>（二）下级地区2</t>
  </si>
  <si>
    <t>……</t>
  </si>
  <si>
    <t>注：1.本表反映上一年度本地区、本级及分地区地方政府债务限额及余额预计执行数。</t>
  </si>
  <si>
    <t xml:space="preserve">    2.本表由县级以上地方各级财政部门在本级人民代表大会批准预算后二十日内公开。</t>
  </si>
  <si>
    <t>元江县2025年地方政府债务限额及余额预算情况表</t>
  </si>
  <si>
    <t>5-2  元江县2025年地方政府一般债务余额情况表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</si>
  <si>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</si>
  <si>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</si>
  <si>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</si>
  <si>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</si>
  <si>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</si>
  <si>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</si>
  <si>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</si>
  <si>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</si>
  <si>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</si>
  <si>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</si>
  <si>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</si>
  <si>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</si>
  <si>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元江县县本级2025年地方政府一般债务余额情况表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</si>
  <si>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</si>
  <si>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</si>
  <si>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</si>
  <si>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元江县2025年地方政府专项债务余额情况表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</si>
  <si>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</si>
  <si>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</si>
  <si>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</si>
  <si>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</si>
  <si>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</si>
  <si>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</si>
  <si>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</si>
  <si>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</si>
  <si>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5-5  元江县2025年地方政府专项债务余额情况表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</si>
  <si>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</si>
  <si>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元江县地方政府债券发行及还本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</si>
  <si>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</si>
  <si>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</si>
  <si>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</si>
  <si>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</si>
  <si>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</si>
  <si>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</si>
  <si>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</si>
  <si>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</si>
  <si>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</si>
  <si>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</si>
  <si>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</si>
  <si>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</si>
  <si>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</si>
  <si>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</si>
  <si>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</si>
  <si>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</si>
  <si>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</si>
  <si>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</si>
  <si>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</si>
  <si>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</si>
  <si>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</si>
  <si>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</si>
  <si>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</si>
  <si>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</si>
  <si>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</si>
  <si>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</si>
  <si>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</si>
  <si>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</si>
  <si>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</si>
  <si>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</si>
  <si>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</si>
  <si>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2026年元江县政府专项债务限额和余额情况表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</si>
  <si>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</si>
  <si>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</si>
  <si>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</si>
  <si>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</si>
  <si>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</si>
  <si>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</si>
  <si>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元江县2026年年初新增地方政府债券资金安排表</t>
  </si>
  <si>
    <t>序号</t>
  </si>
  <si>
    <t>项目类型</t>
  </si>
  <si>
    <t>项目主管部门</t>
  </si>
  <si>
    <t>债券性质</t>
  </si>
  <si>
    <t>债券规模</t>
  </si>
  <si>
    <t>如：农村公路、市政道路等
如：土地储备、政府收费公路、棚改等</t>
  </si>
  <si>
    <t>一般债券
专项债券</t>
  </si>
  <si>
    <t>...</t>
  </si>
  <si>
    <t>注：本表反映本级当年提前下达的新增地方政府债券资金使用安排，由县级以上地方各级财政部门在本级人民代表大会批准预算后二十日内公开。</t>
  </si>
  <si>
    <t>6-1   2026年县级重大政策和重点项目绩效目标表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</si>
  <si>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</si>
  <si>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</si>
  <si>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</si>
  <si>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</si>
  <si>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</si>
  <si>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</si>
  <si>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</si>
  <si>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</si>
  <si>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</si>
  <si>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</si>
  <si>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单位</t>
  </si>
  <si>
    <t>省本级二级项目1</t>
  </si>
  <si>
    <t>省本级二级项目2</t>
  </si>
  <si>
    <t>省对下二级项目1</t>
  </si>
  <si>
    <t>省对下二级项目2</t>
  </si>
  <si>
    <t>注：2026年重大政策和重点项目等绩效目标在批复部门预算时已批复到各部门，并由各部门在部门预算信息公开专栏进行了公开。</t>
  </si>
  <si>
    <t>6-2  重点工作情况解释说明汇总表</t>
  </si>
  <si>
    <t>重点工作</t>
  </si>
  <si>
    <t>2026年工作重点及工作情况</t>
  </si>
  <si>
    <t>城乡生活垃圾收转运一体化市场化运营</t>
  </si>
  <si>
    <t>深入贯彻落实国家生态文明建设战略部署，持续提升城乡人居环境质量，加快构建现代化垃圾处理体系。通过引入专业市场运营主体，实现垃圾收转运全链条的规范化、专业化、智能化管理，旨在破解当前城乡生活垃圾处理效率不高、资源配置分散等难题，全面推动元江县城乡生活垃圾治理工作提质增效，助力打造绿色宜居新元江。</t>
  </si>
  <si>
    <t>环卫路灯管护一体市场化运营项目</t>
  </si>
  <si>
    <t>城市环卫路灯管护是城市管理的重要内容之一，是一项事关全社会，得益全社会的庞大系统工程。通过项目实施，实现环卫路灯管护专业化，精细化管理。完成元江县城清扫面积约160.38万平方米，建成区所有主，次干道和背街小巷道路清扫保洁，洒水，定期冲洗；城区路灯的管理维护，保证98%的路灯正常照明。不断提升城市人居环境质量，高标准推进城市环境卫生，亮化美化城市环境，提高城市整体形象，改善元江的城市环境，提升城市魅力，吸引更多的游客，推动元江的文化及旅游业的发展，守好守老元江绿美城市，园林城市称号的"金子招牌".</t>
  </si>
  <si>
    <t>重点项目前期工作经费</t>
  </si>
  <si>
    <t>重点项目前期工作是项目上马和招商引资的前提条件，其质量决定项目的成败，是项目成功落地的“牛鼻子。通过合理安排和使用重点项目前期工作经费，确保重点项目前期工作经费顺利开展，完成项目立项、项目建议书、项目规划、可行性研究、初步设计、环境评估、设计方案编制、地勘、施工图设计等各项前期准备工作，为项目的顺利实施奠定坚实基础，保障项目按时开工建设，提高项目决策的科学性和合理性，保障项目在技术、经济、环境等方面具有可行性和可持续性，最终推动重点项目按时、高质量落地，实现预期的社会效益和经济效益。项目的实施，将进一步完善城乡基础设施配套功能，增强区域发展后劲，辐射带动人民群众实现产业结构优化升级，为加快乡村振兴步伐提供坚实的基础设施保障。</t>
  </si>
  <si>
    <t>小型引调水工程</t>
  </si>
  <si>
    <t>通过元江县小型引调水工程（2025-2026 年项目，依托西拉河水库为水源，在水库坝脚新建500 立方米高位蓄水池，采用Φ529、Φ273 螺旋焊管自流引水到甘庄水厂、干坝水厂，总长度28.95 千米，新建干坝水厂至江东片区管网敷设：采用Φ426 螺旋焊管自流输水，全长21 .24 千米。项目实施后，项目区居民和群众饮用水的水质、水量、用水保证率将明显改善。</t>
  </si>
  <si>
    <t>农村危房改造和抗震安居工程建设</t>
  </si>
  <si>
    <t>认真贯彻落实《中共中央、国务院关于实现巩固拓展脱贫攻坚成果同乡村振兴有效衔接的意见》精神，继续实施农村危房改造和地震高烈度设防地区农房抗震改造，逐步建立农村低收入人口住房安全保障机制消除了危房，保障了农村农民的生命财产安全，提高了农村住房品质，推进了农村人居环境建设，实现了村民安居乐业的目标。</t>
  </si>
  <si>
    <t>地质灾害易地搬迁</t>
  </si>
  <si>
    <t xml:space="preserve">为加强重点地质灾害点的防治工作，切实维护人民群众生命财产安全，促进全县经济社会全面协调可持续发展，根据《玉溪市因地质灾害搬迁避让项目实施管理暂行办法》（玉政办发〔2015〕116号）文件规定，通过实施搬迁避让项目，拆除原村庄，并搬入新房，彻底消除地质灾害安全隐患，保障人民群众的生命财产安全。 </t>
  </si>
  <si>
    <t>污水处理费</t>
  </si>
  <si>
    <t>根据《元江县污水处理产一期TOT经营项目特许经营协议》，按照日处理污水10000立方米标准进行处理，提高元江县城市污水处理率、处理设施利用率和污泥稳定减量化率、确保出水水质应符合《城镇污水处理厂污染物排放标准》GB18918-2002中的一级A标准，进一步提高元江县水环境质量。</t>
  </si>
</sst>
</file>

<file path=xl/styles.xml><?xml version="1.0" encoding="utf-8"?>
<styleSheet xmlns="http://schemas.openxmlformats.org/spreadsheetml/2006/main" xmlns:mc="http://schemas.openxmlformats.org/markup-compatibility/2006" xmlns:xr9="http://schemas.microsoft.com/office/spreadsheetml/2016/revision9" mc:Ignorable="xr9">
  <numFmts count="3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_(* #,##0.00_);_(* \(#,##0.00\);_(* &quot;-&quot;??_);_(@_)"/>
    <numFmt numFmtId="179" formatCode="&quot;$&quot;\ #,##0.00_-;[Red]&quot;$&quot;\ #,##0.00\-"/>
    <numFmt numFmtId="180" formatCode="_(&quot;$&quot;* #,##0.00_);_(&quot;$&quot;* \(#,##0.00\);_(&quot;$&quot;* &quot;-&quot;??_);_(@_)"/>
    <numFmt numFmtId="181" formatCode="#,##0;\(#,##0\)"/>
    <numFmt numFmtId="182" formatCode="&quot;$&quot;#,##0.00_);[Red]\(&quot;$&quot;#,##0.00\)"/>
    <numFmt numFmtId="183" formatCode="_-* #,##0_-;\-* #,##0_-;_-* &quot;-&quot;_-;_-@_-"/>
    <numFmt numFmtId="184" formatCode="_-* #,##0.00_-;\-* #,##0.00_-;_-* &quot;-&quot;??_-;_-@_-"/>
    <numFmt numFmtId="185" formatCode="_-&quot;$&quot;\ * #,##0.00_-;_-&quot;$&quot;\ * #,##0.00\-;_-&quot;$&quot;\ * &quot;-&quot;??_-;_-@_-"/>
    <numFmt numFmtId="186" formatCode="\$#,##0.00;\(\$#,##0.00\)"/>
    <numFmt numFmtId="187" formatCode="\$#,##0;\(\$#,##0\)"/>
    <numFmt numFmtId="188" formatCode="#,##0.0_);\(#,##0.0\)"/>
    <numFmt numFmtId="189" formatCode="&quot;$&quot;#,##0_);[Red]\(&quot;$&quot;#,##0\)"/>
    <numFmt numFmtId="190" formatCode="&quot;$&quot;\ #,##0_-;[Red]&quot;$&quot;\ #,##0\-"/>
    <numFmt numFmtId="191" formatCode="#\ ??/??"/>
    <numFmt numFmtId="192" formatCode="_(&quot;$&quot;* #,##0_);_(&quot;$&quot;* \(#,##0\);_(&quot;$&quot;* &quot;-&quot;_);_(@_)"/>
    <numFmt numFmtId="193" formatCode="_(* #,##0_);_(* \(#,##0\);_(* &quot;-&quot;_);_(@_)"/>
    <numFmt numFmtId="194" formatCode="#,##0.000000"/>
    <numFmt numFmtId="195" formatCode="0.00_ "/>
    <numFmt numFmtId="196" formatCode="0.00_);[Red]\(0.00\)"/>
    <numFmt numFmtId="197" formatCode="0\.0,&quot;0&quot;"/>
    <numFmt numFmtId="198" formatCode="#,##0_ ;[Red]\-#,##0\ "/>
    <numFmt numFmtId="199" formatCode="#,##0_ "/>
    <numFmt numFmtId="200" formatCode="#,##0.00_);[Red]\(#,##0.00\)"/>
    <numFmt numFmtId="201" formatCode="0.0%"/>
    <numFmt numFmtId="202" formatCode="0_);[Red]\(0\)"/>
    <numFmt numFmtId="203" formatCode="0.0"/>
  </numFmts>
  <fonts count="134">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4"/>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sz val="11"/>
      <name val="宋体"/>
      <charset val="134"/>
      <scheme val="minor"/>
    </font>
    <font>
      <b/>
      <sz val="15"/>
      <name val="SimSun"/>
      <charset val="134"/>
    </font>
    <font>
      <sz val="9"/>
      <name val="SimSun"/>
      <charset val="134"/>
    </font>
    <font>
      <sz val="14"/>
      <name val="宋体"/>
      <charset val="134"/>
      <scheme val="minor"/>
    </font>
    <font>
      <sz val="12"/>
      <color indexed="8"/>
      <name val="宋体"/>
      <charset val="134"/>
    </font>
    <font>
      <b/>
      <sz val="14"/>
      <name val="宋体"/>
      <charset val="134"/>
    </font>
    <font>
      <sz val="12"/>
      <name val="宋体"/>
      <charset val="134"/>
      <scheme val="minor"/>
    </font>
    <font>
      <sz val="14"/>
      <name val="MS Serif"/>
      <charset val="134"/>
    </font>
    <font>
      <sz val="14"/>
      <name val="Times New Roman"/>
      <charset val="134"/>
    </font>
    <font>
      <b/>
      <sz val="14"/>
      <color theme="1"/>
      <name val="宋体"/>
      <charset val="134"/>
    </font>
    <font>
      <b/>
      <sz val="20"/>
      <name val="方正小标宋简体"/>
      <charset val="134"/>
    </font>
    <font>
      <sz val="11"/>
      <name val="宋体"/>
      <charset val="134"/>
    </font>
    <font>
      <b/>
      <sz val="14"/>
      <color rgb="FFFF0000"/>
      <name val="宋体"/>
      <charset val="134"/>
    </font>
    <font>
      <sz val="20"/>
      <color rgb="FF000000"/>
      <name val="方正小标宋简体"/>
      <charset val="134"/>
    </font>
    <font>
      <sz val="14"/>
      <color theme="1"/>
      <name val="宋体"/>
      <charset val="134"/>
      <scheme val="minor"/>
    </font>
    <font>
      <b/>
      <sz val="12"/>
      <name val="宋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b/>
      <sz val="14"/>
      <color rgb="FF000000"/>
      <name val="宋体"/>
      <charset val="1"/>
    </font>
    <font>
      <sz val="14"/>
      <color rgb="FF000000"/>
      <name val="宋体"/>
      <charset val="1"/>
    </font>
    <font>
      <sz val="14"/>
      <name val="Arial"/>
      <charset val="134"/>
    </font>
    <font>
      <b/>
      <sz val="18"/>
      <color indexed="8"/>
      <name val="方正小标宋简体"/>
      <charset val="134"/>
    </font>
    <font>
      <b/>
      <sz val="11"/>
      <color indexed="8"/>
      <name val="宋体"/>
      <charset val="134"/>
    </font>
    <font>
      <b/>
      <sz val="11"/>
      <color theme="1"/>
      <name val="宋体"/>
      <charset val="134"/>
      <scheme val="minor"/>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楷体"/>
      <charset val="134"/>
    </font>
    <font>
      <sz val="10"/>
      <name val="Geneva"/>
      <charset val="134"/>
    </font>
    <font>
      <sz val="11"/>
      <color indexed="9"/>
      <name val="宋体"/>
      <charset val="134"/>
    </font>
    <font>
      <sz val="12"/>
      <color indexed="9"/>
      <name val="宋体"/>
      <charset val="134"/>
    </font>
    <font>
      <sz val="11"/>
      <color indexed="52"/>
      <name val="宋体"/>
      <charset val="134"/>
    </font>
    <font>
      <sz val="11"/>
      <color indexed="17"/>
      <name val="宋体"/>
      <charset val="134"/>
    </font>
    <font>
      <sz val="8"/>
      <name val="Times New Roman"/>
      <charset val="134"/>
    </font>
    <font>
      <sz val="10"/>
      <name val="Arial"/>
      <charset val="134"/>
    </font>
    <font>
      <sz val="8"/>
      <name val="Arial"/>
      <charset val="134"/>
    </font>
    <font>
      <sz val="12"/>
      <color indexed="17"/>
      <name val="宋体"/>
      <charset val="134"/>
    </font>
    <font>
      <sz val="12"/>
      <color indexed="16"/>
      <name val="宋体"/>
      <charset val="134"/>
    </font>
    <font>
      <sz val="12"/>
      <name val="Times New Roman"/>
      <charset val="134"/>
    </font>
    <font>
      <i/>
      <sz val="11"/>
      <color indexed="23"/>
      <name val="宋体"/>
      <charset val="134"/>
    </font>
    <font>
      <b/>
      <sz val="15"/>
      <color indexed="56"/>
      <name val="宋体"/>
      <charset val="134"/>
    </font>
    <font>
      <sz val="11"/>
      <color indexed="20"/>
      <name val="宋体"/>
      <charset val="134"/>
    </font>
    <font>
      <b/>
      <sz val="11"/>
      <color indexed="56"/>
      <name val="宋体"/>
      <charset val="134"/>
    </font>
    <font>
      <b/>
      <sz val="10"/>
      <name val="MS Sans Serif"/>
      <charset val="134"/>
    </font>
    <font>
      <sz val="11"/>
      <color indexed="60"/>
      <name val="宋体"/>
      <charset val="134"/>
    </font>
    <font>
      <b/>
      <sz val="11"/>
      <color indexed="63"/>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
      <b/>
      <sz val="9"/>
      <name val="宋体"/>
      <charset val="134"/>
    </font>
    <font>
      <sz val="9"/>
      <name val="宋体"/>
      <charset val="134"/>
    </font>
  </fonts>
  <fills count="7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8" tint="0.8"/>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indexed="52"/>
        <bgColor indexed="64"/>
      </patternFill>
    </fill>
    <fill>
      <patternFill patternType="solid">
        <fgColor indexed="55"/>
        <bgColor indexed="64"/>
      </patternFill>
    </fill>
    <fill>
      <patternFill patternType="solid">
        <fgColor indexed="26"/>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31"/>
        <bgColor indexed="64"/>
      </patternFill>
    </fill>
    <fill>
      <patternFill patternType="solid">
        <fgColor indexed="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top/>
      <bottom/>
      <diagonal/>
    </border>
    <border>
      <left/>
      <right style="thin">
        <color auto="1"/>
      </right>
      <top/>
      <bottom/>
      <diagonal/>
    </border>
    <border>
      <left style="thin">
        <color auto="1"/>
      </left>
      <right style="thin">
        <color auto="1"/>
      </right>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double">
        <color indexed="52"/>
      </bottom>
      <diagonal/>
    </border>
    <border>
      <left/>
      <right/>
      <top/>
      <bottom style="thick">
        <color indexed="62"/>
      </bottom>
      <diagonal/>
    </border>
    <border>
      <left/>
      <right/>
      <top/>
      <bottom style="medium">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5">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7"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 fillId="6" borderId="14" applyNumberFormat="0" applyFont="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4" fillId="0" borderId="15" applyNumberFormat="0" applyFill="0" applyAlignment="0" applyProtection="0">
      <alignment vertical="center"/>
    </xf>
    <xf numFmtId="0" fontId="65" fillId="0" borderId="15" applyNumberFormat="0" applyFill="0" applyAlignment="0" applyProtection="0">
      <alignment vertical="center"/>
    </xf>
    <xf numFmtId="0" fontId="66" fillId="0" borderId="16" applyNumberFormat="0" applyFill="0" applyAlignment="0" applyProtection="0">
      <alignment vertical="center"/>
    </xf>
    <xf numFmtId="0" fontId="66" fillId="0" borderId="0" applyNumberFormat="0" applyFill="0" applyBorder="0" applyAlignment="0" applyProtection="0">
      <alignment vertical="center"/>
    </xf>
    <xf numFmtId="0" fontId="67" fillId="7" borderId="17" applyNumberFormat="0" applyAlignment="0" applyProtection="0">
      <alignment vertical="center"/>
    </xf>
    <xf numFmtId="0" fontId="68" fillId="8" borderId="18" applyNumberFormat="0" applyAlignment="0" applyProtection="0">
      <alignment vertical="center"/>
    </xf>
    <xf numFmtId="0" fontId="69" fillId="8" borderId="17" applyNumberFormat="0" applyAlignment="0" applyProtection="0">
      <alignment vertical="center"/>
    </xf>
    <xf numFmtId="0" fontId="70" fillId="9" borderId="19" applyNumberFormat="0" applyAlignment="0" applyProtection="0">
      <alignment vertical="center"/>
    </xf>
    <xf numFmtId="0" fontId="71" fillId="0" borderId="20" applyNumberFormat="0" applyFill="0" applyAlignment="0" applyProtection="0">
      <alignment vertical="center"/>
    </xf>
    <xf numFmtId="0" fontId="72" fillId="0" borderId="21" applyNumberFormat="0" applyFill="0" applyAlignment="0" applyProtection="0">
      <alignment vertical="center"/>
    </xf>
    <xf numFmtId="0" fontId="73" fillId="10" borderId="0" applyNumberFormat="0" applyBorder="0" applyAlignment="0" applyProtection="0">
      <alignment vertical="center"/>
    </xf>
    <xf numFmtId="0" fontId="74" fillId="11" borderId="0" applyNumberFormat="0" applyBorder="0" applyAlignment="0" applyProtection="0">
      <alignment vertical="center"/>
    </xf>
    <xf numFmtId="0" fontId="75" fillId="12" borderId="0" applyNumberFormat="0" applyBorder="0" applyAlignment="0" applyProtection="0">
      <alignment vertical="center"/>
    </xf>
    <xf numFmtId="0" fontId="76" fillId="13" borderId="0" applyNumberFormat="0" applyBorder="0" applyAlignment="0" applyProtection="0">
      <alignment vertical="center"/>
    </xf>
    <xf numFmtId="0" fontId="77" fillId="14" borderId="0" applyNumberFormat="0" applyBorder="0" applyAlignment="0" applyProtection="0">
      <alignment vertical="center"/>
    </xf>
    <xf numFmtId="0" fontId="77" fillId="15" borderId="0" applyNumberFormat="0" applyBorder="0" applyAlignment="0" applyProtection="0">
      <alignment vertical="center"/>
    </xf>
    <xf numFmtId="0" fontId="76" fillId="16" borderId="0" applyNumberFormat="0" applyBorder="0" applyAlignment="0" applyProtection="0">
      <alignment vertical="center"/>
    </xf>
    <xf numFmtId="0" fontId="76" fillId="17" borderId="0" applyNumberFormat="0" applyBorder="0" applyAlignment="0" applyProtection="0">
      <alignment vertical="center"/>
    </xf>
    <xf numFmtId="0" fontId="77" fillId="18" borderId="0" applyNumberFormat="0" applyBorder="0" applyAlignment="0" applyProtection="0">
      <alignment vertical="center"/>
    </xf>
    <xf numFmtId="0" fontId="77" fillId="19" borderId="0" applyNumberFormat="0" applyBorder="0" applyAlignment="0" applyProtection="0">
      <alignment vertical="center"/>
    </xf>
    <xf numFmtId="0" fontId="76" fillId="20" borderId="0" applyNumberFormat="0" applyBorder="0" applyAlignment="0" applyProtection="0">
      <alignment vertical="center"/>
    </xf>
    <xf numFmtId="0" fontId="76" fillId="21" borderId="0" applyNumberFormat="0" applyBorder="0" applyAlignment="0" applyProtection="0">
      <alignment vertical="center"/>
    </xf>
    <xf numFmtId="0" fontId="77" fillId="22" borderId="0" applyNumberFormat="0" applyBorder="0" applyAlignment="0" applyProtection="0">
      <alignment vertical="center"/>
    </xf>
    <xf numFmtId="0" fontId="77" fillId="23" borderId="0" applyNumberFormat="0" applyBorder="0" applyAlignment="0" applyProtection="0">
      <alignment vertical="center"/>
    </xf>
    <xf numFmtId="0" fontId="76" fillId="24" borderId="0" applyNumberFormat="0" applyBorder="0" applyAlignment="0" applyProtection="0">
      <alignment vertical="center"/>
    </xf>
    <xf numFmtId="0" fontId="76" fillId="25" borderId="0" applyNumberFormat="0" applyBorder="0" applyAlignment="0" applyProtection="0">
      <alignment vertical="center"/>
    </xf>
    <xf numFmtId="0" fontId="77" fillId="26" borderId="0" applyNumberFormat="0" applyBorder="0" applyAlignment="0" applyProtection="0">
      <alignment vertical="center"/>
    </xf>
    <xf numFmtId="0" fontId="77" fillId="27" borderId="0" applyNumberFormat="0" applyBorder="0" applyAlignment="0" applyProtection="0">
      <alignment vertical="center"/>
    </xf>
    <xf numFmtId="0" fontId="76" fillId="28" borderId="0" applyNumberFormat="0" applyBorder="0" applyAlignment="0" applyProtection="0">
      <alignment vertical="center"/>
    </xf>
    <xf numFmtId="0" fontId="76" fillId="29" borderId="0" applyNumberFormat="0" applyBorder="0" applyAlignment="0" applyProtection="0">
      <alignment vertical="center"/>
    </xf>
    <xf numFmtId="0" fontId="77" fillId="30" borderId="0" applyNumberFormat="0" applyBorder="0" applyAlignment="0" applyProtection="0">
      <alignment vertical="center"/>
    </xf>
    <xf numFmtId="0" fontId="77" fillId="31" borderId="0" applyNumberFormat="0" applyBorder="0" applyAlignment="0" applyProtection="0">
      <alignment vertical="center"/>
    </xf>
    <xf numFmtId="0" fontId="76" fillId="32" borderId="0" applyNumberFormat="0" applyBorder="0" applyAlignment="0" applyProtection="0">
      <alignment vertical="center"/>
    </xf>
    <xf numFmtId="0" fontId="76" fillId="33" borderId="0" applyNumberFormat="0" applyBorder="0" applyAlignment="0" applyProtection="0">
      <alignment vertical="center"/>
    </xf>
    <xf numFmtId="0" fontId="77" fillId="34" borderId="0" applyNumberFormat="0" applyBorder="0" applyAlignment="0" applyProtection="0">
      <alignment vertical="center"/>
    </xf>
    <xf numFmtId="0" fontId="77" fillId="35" borderId="0" applyNumberFormat="0" applyBorder="0" applyAlignment="0" applyProtection="0">
      <alignment vertical="center"/>
    </xf>
    <xf numFmtId="0" fontId="76" fillId="36" borderId="0" applyNumberFormat="0" applyBorder="0" applyAlignment="0" applyProtection="0">
      <alignment vertical="center"/>
    </xf>
    <xf numFmtId="0" fontId="7" fillId="0" borderId="0">
      <alignment vertical="center"/>
    </xf>
    <xf numFmtId="0" fontId="78" fillId="0" borderId="22" applyNumberFormat="0" applyFill="0" applyProtection="0">
      <alignment horizontal="center" vertical="center"/>
    </xf>
    <xf numFmtId="0" fontId="79" fillId="0" borderId="0">
      <alignment vertical="center"/>
    </xf>
    <xf numFmtId="0" fontId="80" fillId="37" borderId="0" applyNumberFormat="0" applyBorder="0" applyAlignment="0" applyProtection="0">
      <alignment vertical="center"/>
    </xf>
    <xf numFmtId="0" fontId="54" fillId="0" borderId="23" applyNumberFormat="0" applyFill="0" applyAlignment="0" applyProtection="0">
      <alignment vertical="center"/>
    </xf>
    <xf numFmtId="0" fontId="81" fillId="38" borderId="0" applyNumberFormat="0" applyBorder="0" applyAlignment="0" applyProtection="0">
      <alignment vertical="center"/>
    </xf>
    <xf numFmtId="0" fontId="82" fillId="0" borderId="24" applyNumberFormat="0" applyFill="0" applyAlignment="0" applyProtection="0">
      <alignment vertical="center"/>
    </xf>
    <xf numFmtId="0" fontId="0" fillId="0" borderId="0">
      <alignment vertical="center"/>
    </xf>
    <xf numFmtId="0" fontId="0" fillId="0" borderId="0">
      <alignment vertical="center"/>
    </xf>
    <xf numFmtId="0" fontId="81" fillId="39" borderId="0" applyNumberFormat="0" applyBorder="0" applyAlignment="0" applyProtection="0">
      <alignment vertical="center"/>
    </xf>
    <xf numFmtId="9" fontId="7" fillId="0" borderId="0" applyFont="0" applyFill="0" applyBorder="0" applyAlignment="0" applyProtection="0">
      <alignment vertical="center"/>
    </xf>
    <xf numFmtId="0" fontId="83" fillId="40" borderId="0" applyNumberFormat="0" applyBorder="0" applyAlignment="0" applyProtection="0">
      <alignment vertical="center"/>
    </xf>
    <xf numFmtId="0" fontId="84" fillId="0" borderId="0">
      <alignment horizontal="center" vertical="center" wrapText="1"/>
      <protection locked="0"/>
    </xf>
    <xf numFmtId="0" fontId="7" fillId="0" borderId="0">
      <alignment vertical="center"/>
    </xf>
    <xf numFmtId="0" fontId="24" fillId="41" borderId="0" applyNumberFormat="0" applyBorder="0" applyAlignment="0" applyProtection="0">
      <alignment vertical="center"/>
    </xf>
    <xf numFmtId="0" fontId="0" fillId="0" borderId="0">
      <alignment vertical="center"/>
    </xf>
    <xf numFmtId="0" fontId="7" fillId="0" borderId="0">
      <alignment vertical="center"/>
    </xf>
    <xf numFmtId="0" fontId="81" fillId="42" borderId="0" applyNumberFormat="0" applyBorder="0" applyAlignment="0" applyProtection="0">
      <alignment vertical="center"/>
    </xf>
    <xf numFmtId="0" fontId="80" fillId="42" borderId="0" applyNumberFormat="0" applyBorder="0" applyAlignment="0" applyProtection="0">
      <alignment vertical="center"/>
    </xf>
    <xf numFmtId="176" fontId="85" fillId="0" borderId="22" applyFill="0" applyProtection="0">
      <alignment horizontal="right" vertical="center"/>
    </xf>
    <xf numFmtId="0" fontId="81" fillId="43" borderId="0" applyNumberFormat="0" applyBorder="0" applyAlignment="0" applyProtection="0">
      <alignment vertical="center"/>
    </xf>
    <xf numFmtId="0" fontId="86" fillId="44" borderId="1" applyNumberFormat="0" applyBorder="0" applyAlignment="0" applyProtection="0">
      <alignment vertical="center"/>
    </xf>
    <xf numFmtId="0" fontId="83" fillId="45" borderId="0" applyNumberFormat="0" applyBorder="0" applyAlignment="0" applyProtection="0">
      <alignment vertical="center"/>
    </xf>
    <xf numFmtId="0" fontId="87" fillId="40" borderId="0" applyNumberFormat="0" applyBorder="0" applyAlignment="0" applyProtection="0">
      <alignment vertical="center"/>
    </xf>
    <xf numFmtId="0" fontId="80" fillId="46" borderId="0" applyNumberFormat="0" applyBorder="0" applyAlignment="0" applyProtection="0">
      <alignment vertical="center"/>
    </xf>
    <xf numFmtId="0" fontId="81" fillId="39" borderId="0" applyNumberFormat="0" applyBorder="0" applyAlignment="0" applyProtection="0">
      <alignment vertical="center"/>
    </xf>
    <xf numFmtId="0" fontId="88" fillId="47" borderId="0" applyNumberFormat="0" applyBorder="0" applyAlignment="0" applyProtection="0">
      <alignment vertical="center"/>
    </xf>
    <xf numFmtId="0" fontId="89" fillId="0" borderId="0">
      <alignment vertical="center"/>
    </xf>
    <xf numFmtId="0" fontId="80" fillId="48" borderId="0" applyNumberFormat="0" applyBorder="0" applyAlignment="0" applyProtection="0">
      <alignment vertical="center"/>
    </xf>
    <xf numFmtId="0" fontId="7" fillId="0" borderId="0">
      <alignment vertical="center"/>
    </xf>
    <xf numFmtId="0" fontId="81" fillId="49" borderId="0" applyNumberFormat="0" applyBorder="0" applyAlignment="0" applyProtection="0">
      <alignment vertical="center"/>
    </xf>
    <xf numFmtId="0" fontId="81" fillId="42" borderId="0" applyNumberFormat="0" applyBorder="0" applyAlignment="0" applyProtection="0">
      <alignment vertical="center"/>
    </xf>
    <xf numFmtId="0" fontId="90" fillId="0" borderId="0" applyNumberFormat="0" applyFill="0" applyBorder="0" applyAlignment="0" applyProtection="0">
      <alignment vertical="center"/>
    </xf>
    <xf numFmtId="9" fontId="7" fillId="0" borderId="0" applyFont="0" applyFill="0" applyBorder="0" applyAlignment="0" applyProtection="0">
      <alignment vertical="center"/>
    </xf>
    <xf numFmtId="0" fontId="81" fillId="43"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80" fillId="47" borderId="0" applyNumberFormat="0" applyBorder="0" applyAlignment="0" applyProtection="0">
      <alignment vertical="center"/>
    </xf>
    <xf numFmtId="0" fontId="81" fillId="49" borderId="0" applyNumberFormat="0" applyBorder="0" applyAlignment="0" applyProtection="0">
      <alignment vertical="center"/>
    </xf>
    <xf numFmtId="0" fontId="91" fillId="0" borderId="25" applyNumberFormat="0" applyFill="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80" fillId="47" borderId="0" applyNumberFormat="0" applyBorder="0" applyAlignment="0" applyProtection="0">
      <alignment vertical="center"/>
    </xf>
    <xf numFmtId="0" fontId="89" fillId="0" borderId="0">
      <alignment vertical="center"/>
    </xf>
    <xf numFmtId="0" fontId="92" fillId="47" borderId="0" applyNumberFormat="0" applyBorder="0" applyAlignment="0" applyProtection="0">
      <alignment vertical="center"/>
    </xf>
    <xf numFmtId="9" fontId="7" fillId="0" borderId="0" applyFont="0" applyFill="0" applyBorder="0" applyAlignment="0" applyProtection="0">
      <alignment vertical="center"/>
    </xf>
    <xf numFmtId="0" fontId="81" fillId="39" borderId="0" applyNumberFormat="0" applyBorder="0" applyAlignment="0" applyProtection="0">
      <alignment vertical="center"/>
    </xf>
    <xf numFmtId="0" fontId="81" fillId="42" borderId="0" applyNumberFormat="0" applyBorder="0" applyAlignment="0" applyProtection="0">
      <alignment vertical="center"/>
    </xf>
    <xf numFmtId="9" fontId="7" fillId="0" borderId="0" applyFont="0" applyFill="0" applyBorder="0" applyAlignment="0" applyProtection="0">
      <alignment vertical="center"/>
    </xf>
    <xf numFmtId="0" fontId="81" fillId="42" borderId="0" applyNumberFormat="0" applyBorder="0" applyAlignment="0" applyProtection="0">
      <alignment vertical="center"/>
    </xf>
    <xf numFmtId="0" fontId="0" fillId="49" borderId="0" applyNumberFormat="0" applyBorder="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93" fillId="0" borderId="0" applyNumberFormat="0" applyFill="0" applyBorder="0" applyAlignment="0" applyProtection="0">
      <alignment vertical="center"/>
    </xf>
    <xf numFmtId="0" fontId="94" fillId="0" borderId="26">
      <alignment horizontal="center" vertical="center"/>
    </xf>
    <xf numFmtId="0" fontId="80" fillId="46" borderId="0" applyNumberFormat="0" applyBorder="0" applyAlignment="0" applyProtection="0">
      <alignment vertical="center"/>
    </xf>
    <xf numFmtId="0" fontId="92" fillId="50" borderId="0" applyNumberFormat="0" applyBorder="0" applyAlignment="0" applyProtection="0">
      <alignment vertical="center"/>
    </xf>
    <xf numFmtId="0" fontId="95" fillId="51" borderId="0" applyNumberFormat="0" applyBorder="0" applyAlignment="0" applyProtection="0">
      <alignment vertical="center"/>
    </xf>
    <xf numFmtId="0" fontId="0" fillId="40" borderId="0" applyNumberFormat="0" applyBorder="0" applyAlignment="0" applyProtection="0">
      <alignment vertical="center"/>
    </xf>
    <xf numFmtId="0" fontId="96" fillId="41" borderId="27" applyNumberFormat="0" applyAlignment="0" applyProtection="0">
      <alignment vertical="center"/>
    </xf>
    <xf numFmtId="0" fontId="82" fillId="0" borderId="24" applyNumberFormat="0" applyFill="0" applyAlignment="0" applyProtection="0">
      <alignment vertical="center"/>
    </xf>
    <xf numFmtId="0" fontId="0" fillId="0" borderId="0">
      <alignment vertical="center"/>
    </xf>
    <xf numFmtId="0" fontId="0" fillId="0" borderId="0">
      <alignment vertical="center"/>
    </xf>
    <xf numFmtId="0" fontId="7" fillId="0" borderId="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85" fillId="0" borderId="8" applyNumberFormat="0" applyFill="0" applyProtection="0">
      <alignment horizontal="right" vertical="center"/>
    </xf>
    <xf numFmtId="0" fontId="82" fillId="0" borderId="24" applyNumberFormat="0" applyFill="0" applyAlignment="0" applyProtection="0">
      <alignment vertical="center"/>
    </xf>
    <xf numFmtId="0" fontId="0" fillId="0" borderId="0">
      <alignment vertical="center"/>
    </xf>
    <xf numFmtId="0" fontId="0" fillId="0" borderId="0">
      <alignment vertical="center"/>
    </xf>
    <xf numFmtId="0" fontId="54" fillId="0" borderId="23" applyNumberFormat="0" applyFill="0" applyAlignment="0" applyProtection="0">
      <alignment vertical="center"/>
    </xf>
    <xf numFmtId="0" fontId="24" fillId="44" borderId="0" applyNumberFormat="0" applyBorder="0" applyAlignment="0" applyProtection="0">
      <alignment vertical="center"/>
    </xf>
    <xf numFmtId="0" fontId="97" fillId="0" borderId="0" applyNumberFormat="0" applyFill="0" applyBorder="0" applyAlignment="0" applyProtection="0">
      <alignment vertical="center"/>
    </xf>
    <xf numFmtId="0" fontId="82" fillId="0" borderId="24" applyNumberFormat="0" applyFill="0" applyAlignment="0" applyProtection="0">
      <alignment vertical="center"/>
    </xf>
    <xf numFmtId="0" fontId="0" fillId="0" borderId="0">
      <alignment vertical="center"/>
    </xf>
    <xf numFmtId="0" fontId="0" fillId="0" borderId="0">
      <alignment vertical="center"/>
    </xf>
    <xf numFmtId="0" fontId="98" fillId="43" borderId="28" applyNumberFormat="0" applyAlignment="0" applyProtection="0">
      <alignment vertical="center"/>
    </xf>
    <xf numFmtId="0" fontId="24" fillId="41" borderId="0" applyNumberFormat="0" applyBorder="0" applyAlignment="0" applyProtection="0">
      <alignment vertical="center"/>
    </xf>
    <xf numFmtId="0" fontId="92" fillId="50" borderId="0" applyNumberFormat="0" applyBorder="0" applyAlignment="0" applyProtection="0">
      <alignment vertical="center"/>
    </xf>
    <xf numFmtId="0" fontId="24" fillId="41" borderId="0" applyNumberFormat="0" applyBorder="0" applyAlignment="0" applyProtection="0">
      <alignment vertical="center"/>
    </xf>
    <xf numFmtId="0" fontId="87" fillId="40" borderId="0" applyNumberFormat="0" applyBorder="0" applyAlignment="0" applyProtection="0">
      <alignment vertical="center"/>
    </xf>
    <xf numFmtId="0" fontId="7" fillId="0" borderId="0" applyNumberFormat="0" applyFont="0" applyFill="0" applyBorder="0" applyAlignment="0" applyProtection="0">
      <alignment horizontal="left" vertical="center"/>
    </xf>
    <xf numFmtId="0" fontId="82" fillId="0" borderId="24" applyNumberFormat="0" applyFill="0" applyAlignment="0" applyProtection="0">
      <alignment vertical="center"/>
    </xf>
    <xf numFmtId="0" fontId="0" fillId="0" borderId="0">
      <alignment vertical="center"/>
    </xf>
    <xf numFmtId="0" fontId="0" fillId="0" borderId="0">
      <alignment vertical="center"/>
    </xf>
    <xf numFmtId="0" fontId="5" fillId="0" borderId="0">
      <alignment vertical="center"/>
    </xf>
    <xf numFmtId="0" fontId="99" fillId="41" borderId="29" applyNumberFormat="0" applyAlignment="0" applyProtection="0">
      <alignment vertical="center"/>
    </xf>
    <xf numFmtId="0" fontId="80" fillId="41" borderId="0" applyNumberFormat="0" applyBorder="0" applyAlignment="0" applyProtection="0">
      <alignment vertical="center"/>
    </xf>
    <xf numFmtId="0" fontId="7" fillId="0" borderId="0">
      <alignment vertical="center"/>
    </xf>
    <xf numFmtId="0" fontId="91" fillId="0" borderId="25" applyNumberFormat="0" applyFill="0" applyAlignment="0" applyProtection="0">
      <alignment vertical="center"/>
    </xf>
    <xf numFmtId="0" fontId="81" fillId="42" borderId="0" applyNumberFormat="0" applyBorder="0" applyAlignment="0" applyProtection="0">
      <alignment vertical="center"/>
    </xf>
    <xf numFmtId="0" fontId="100" fillId="0" borderId="0">
      <alignment vertical="center"/>
    </xf>
    <xf numFmtId="0" fontId="91" fillId="0" borderId="25" applyNumberFormat="0" applyFill="0" applyAlignment="0" applyProtection="0">
      <alignment vertical="center"/>
    </xf>
    <xf numFmtId="0" fontId="81" fillId="42" borderId="0" applyNumberFormat="0" applyBorder="0" applyAlignment="0" applyProtection="0">
      <alignment vertical="center"/>
    </xf>
    <xf numFmtId="0" fontId="95" fillId="51" borderId="0" applyNumberFormat="0" applyBorder="0" applyAlignment="0" applyProtection="0">
      <alignment vertical="center"/>
    </xf>
    <xf numFmtId="0" fontId="7" fillId="0" borderId="0">
      <alignment vertical="center"/>
    </xf>
    <xf numFmtId="0" fontId="24" fillId="44" borderId="0" applyNumberFormat="0" applyBorder="0" applyAlignment="0" applyProtection="0">
      <alignment vertical="center"/>
    </xf>
    <xf numFmtId="0" fontId="79" fillId="0" borderId="0">
      <alignment vertical="center"/>
    </xf>
    <xf numFmtId="0" fontId="79" fillId="0" borderId="0">
      <alignment vertical="center"/>
    </xf>
    <xf numFmtId="0" fontId="95" fillId="51" borderId="0" applyNumberFormat="0" applyBorder="0" applyAlignment="0" applyProtection="0">
      <alignment vertical="center"/>
    </xf>
    <xf numFmtId="0" fontId="24" fillId="44" borderId="0" applyNumberFormat="0" applyBorder="0" applyAlignment="0" applyProtection="0">
      <alignment vertical="center"/>
    </xf>
    <xf numFmtId="0" fontId="7" fillId="0" borderId="0">
      <alignment vertical="center"/>
    </xf>
    <xf numFmtId="0" fontId="89" fillId="0" borderId="0">
      <alignment vertical="center"/>
    </xf>
    <xf numFmtId="0" fontId="100" fillId="0" borderId="0">
      <alignment vertical="center"/>
    </xf>
    <xf numFmtId="0" fontId="100" fillId="0" borderId="0">
      <alignment vertical="center"/>
    </xf>
    <xf numFmtId="0" fontId="89" fillId="0" borderId="0">
      <alignment vertical="center"/>
    </xf>
    <xf numFmtId="0" fontId="79" fillId="0" borderId="0">
      <alignment vertical="center"/>
    </xf>
    <xf numFmtId="9" fontId="7" fillId="0" borderId="0" applyFont="0" applyFill="0" applyBorder="0" applyAlignment="0" applyProtection="0">
      <alignment vertical="center"/>
    </xf>
    <xf numFmtId="0" fontId="24" fillId="44" borderId="0" applyNumberFormat="0" applyBorder="0" applyAlignment="0" applyProtection="0">
      <alignment vertical="center"/>
    </xf>
    <xf numFmtId="9" fontId="7" fillId="0" borderId="0" applyFont="0" applyFill="0" applyBorder="0" applyAlignment="0" applyProtection="0">
      <alignment vertical="center"/>
    </xf>
    <xf numFmtId="0" fontId="79" fillId="0" borderId="0">
      <alignment vertical="center"/>
    </xf>
    <xf numFmtId="0" fontId="7" fillId="0" borderId="0">
      <alignment vertical="center"/>
    </xf>
    <xf numFmtId="9" fontId="7" fillId="0" borderId="0" applyFont="0" applyFill="0" applyBorder="0" applyAlignment="0" applyProtection="0">
      <alignment vertical="center"/>
    </xf>
    <xf numFmtId="0" fontId="79" fillId="0" borderId="0">
      <alignment vertical="center"/>
    </xf>
    <xf numFmtId="9" fontId="7" fillId="0" borderId="0" applyFont="0" applyFill="0" applyBorder="0" applyAlignment="0" applyProtection="0">
      <alignment vertical="center"/>
    </xf>
    <xf numFmtId="0" fontId="101" fillId="0" borderId="0" applyNumberFormat="0" applyFill="0" applyBorder="0" applyAlignment="0" applyProtection="0">
      <alignment vertical="top"/>
      <protection locked="0"/>
    </xf>
    <xf numFmtId="49" fontId="7" fillId="0" borderId="0" applyFont="0" applyFill="0" applyBorder="0" applyAlignment="0" applyProtection="0">
      <alignment vertical="center"/>
    </xf>
    <xf numFmtId="0" fontId="89" fillId="0" borderId="0">
      <alignment vertical="center"/>
    </xf>
    <xf numFmtId="0" fontId="0" fillId="0" borderId="0">
      <alignment vertical="center"/>
    </xf>
    <xf numFmtId="0" fontId="79" fillId="0" borderId="0">
      <alignment vertical="center"/>
    </xf>
    <xf numFmtId="0" fontId="95" fillId="51" borderId="0" applyNumberFormat="0" applyBorder="0" applyAlignment="0" applyProtection="0">
      <alignment vertical="center"/>
    </xf>
    <xf numFmtId="0" fontId="24" fillId="44" borderId="0" applyNumberFormat="0" applyBorder="0" applyAlignment="0" applyProtection="0">
      <alignment vertical="center"/>
    </xf>
    <xf numFmtId="0" fontId="7" fillId="0" borderId="0">
      <alignment vertical="center"/>
    </xf>
    <xf numFmtId="0" fontId="102" fillId="47" borderId="0" applyNumberFormat="0" applyBorder="0" applyAlignment="0" applyProtection="0">
      <alignment vertical="center"/>
    </xf>
    <xf numFmtId="0" fontId="79" fillId="0" borderId="0">
      <alignment vertical="center"/>
    </xf>
    <xf numFmtId="9" fontId="7" fillId="0" borderId="0" applyFont="0" applyFill="0" applyBorder="0" applyAlignment="0" applyProtection="0">
      <alignment vertical="center"/>
    </xf>
    <xf numFmtId="0" fontId="7" fillId="0" borderId="0">
      <alignment vertical="center"/>
    </xf>
    <xf numFmtId="0" fontId="79" fillId="0" borderId="0">
      <alignment vertical="center"/>
    </xf>
    <xf numFmtId="49" fontId="7" fillId="0" borderId="0" applyFont="0" applyFill="0" applyBorder="0" applyAlignment="0" applyProtection="0">
      <alignment vertical="center"/>
    </xf>
    <xf numFmtId="0" fontId="81" fillId="39" borderId="0" applyNumberFormat="0" applyBorder="0" applyAlignment="0" applyProtection="0">
      <alignment vertical="center"/>
    </xf>
    <xf numFmtId="0" fontId="101" fillId="0" borderId="0" applyNumberFormat="0" applyFill="0" applyBorder="0" applyAlignment="0" applyProtection="0">
      <alignment vertical="top"/>
      <protection locked="0"/>
    </xf>
    <xf numFmtId="0" fontId="79" fillId="0" borderId="0">
      <alignment vertical="center"/>
    </xf>
    <xf numFmtId="0" fontId="7" fillId="0" borderId="0">
      <alignment vertical="center"/>
    </xf>
    <xf numFmtId="0" fontId="81" fillId="49" borderId="0" applyNumberFormat="0" applyBorder="0" applyAlignment="0" applyProtection="0">
      <alignment vertical="center"/>
    </xf>
    <xf numFmtId="0" fontId="79" fillId="0" borderId="0">
      <alignment vertical="center"/>
    </xf>
    <xf numFmtId="0" fontId="7" fillId="0" borderId="0">
      <alignment vertical="center"/>
    </xf>
    <xf numFmtId="0" fontId="79" fillId="0" borderId="0">
      <alignment vertical="center"/>
    </xf>
    <xf numFmtId="9" fontId="7" fillId="0" borderId="0" applyFont="0" applyFill="0" applyBorder="0" applyAlignment="0" applyProtection="0">
      <alignment vertical="center"/>
    </xf>
    <xf numFmtId="10" fontId="7" fillId="0" borderId="0" applyFont="0" applyFill="0" applyBorder="0" applyAlignment="0" applyProtection="0">
      <alignment vertical="center"/>
    </xf>
    <xf numFmtId="0" fontId="103" fillId="0" borderId="30" applyNumberFormat="0" applyFill="0" applyAlignment="0" applyProtection="0">
      <alignment vertical="center"/>
    </xf>
    <xf numFmtId="0" fontId="79" fillId="0" borderId="0">
      <alignment vertical="center"/>
    </xf>
    <xf numFmtId="0" fontId="79" fillId="0" borderId="0">
      <alignment vertical="center"/>
    </xf>
    <xf numFmtId="0" fontId="79" fillId="0" borderId="0">
      <alignment vertical="center"/>
    </xf>
    <xf numFmtId="0" fontId="81" fillId="39" borderId="0" applyNumberFormat="0" applyBorder="0" applyAlignment="0" applyProtection="0">
      <alignment vertical="center"/>
    </xf>
    <xf numFmtId="0" fontId="101" fillId="0" borderId="0" applyNumberFormat="0" applyFill="0" applyBorder="0" applyAlignment="0" applyProtection="0">
      <alignment vertical="top"/>
      <protection locked="0"/>
    </xf>
    <xf numFmtId="0" fontId="79" fillId="0" borderId="0">
      <alignment vertical="center"/>
    </xf>
    <xf numFmtId="0" fontId="85" fillId="0" borderId="0">
      <alignment vertical="center"/>
    </xf>
    <xf numFmtId="0" fontId="81" fillId="38" borderId="0" applyNumberFormat="0" applyBorder="0" applyAlignment="0" applyProtection="0">
      <alignment vertical="center"/>
    </xf>
    <xf numFmtId="0" fontId="104" fillId="0" borderId="0" applyNumberFormat="0" applyFill="0" applyBorder="0" applyAlignment="0" applyProtection="0">
      <alignment vertical="center"/>
    </xf>
    <xf numFmtId="0" fontId="89" fillId="0" borderId="0">
      <alignment vertical="center"/>
    </xf>
    <xf numFmtId="0" fontId="0" fillId="40" borderId="0" applyNumberFormat="0" applyBorder="0" applyAlignment="0" applyProtection="0">
      <alignment vertical="center"/>
    </xf>
    <xf numFmtId="0" fontId="82" fillId="0" borderId="24" applyNumberFormat="0" applyFill="0" applyAlignment="0" applyProtection="0">
      <alignment vertical="center"/>
    </xf>
    <xf numFmtId="0" fontId="7" fillId="0" borderId="0">
      <alignment vertical="center"/>
    </xf>
    <xf numFmtId="0" fontId="0" fillId="40" borderId="0" applyNumberFormat="0" applyBorder="0" applyAlignment="0" applyProtection="0">
      <alignment vertical="center"/>
    </xf>
    <xf numFmtId="0" fontId="24" fillId="52" borderId="0" applyNumberFormat="0" applyBorder="0" applyAlignment="0" applyProtection="0">
      <alignment vertical="center"/>
    </xf>
    <xf numFmtId="0" fontId="0" fillId="52" borderId="0" applyNumberFormat="0" applyBorder="0" applyAlignment="0" applyProtection="0">
      <alignment vertical="center"/>
    </xf>
    <xf numFmtId="0" fontId="80" fillId="53"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0" fillId="47" borderId="0" applyNumberFormat="0" applyBorder="0" applyAlignment="0" applyProtection="0">
      <alignment vertical="center"/>
    </xf>
    <xf numFmtId="0" fontId="80" fillId="54" borderId="0" applyNumberFormat="0" applyBorder="0" applyAlignment="0" applyProtection="0">
      <alignment vertical="center"/>
    </xf>
    <xf numFmtId="0" fontId="95" fillId="51" borderId="0" applyNumberFormat="0" applyBorder="0" applyAlignment="0" applyProtection="0">
      <alignment vertical="center"/>
    </xf>
    <xf numFmtId="0" fontId="0" fillId="44" borderId="0" applyNumberFormat="0" applyBorder="0" applyAlignment="0" applyProtection="0">
      <alignment vertical="center"/>
    </xf>
    <xf numFmtId="0" fontId="7" fillId="0" borderId="0">
      <alignment vertical="center"/>
    </xf>
    <xf numFmtId="0" fontId="0" fillId="44" borderId="0" applyNumberFormat="0" applyBorder="0" applyAlignment="0" applyProtection="0">
      <alignment vertical="center"/>
    </xf>
    <xf numFmtId="177" fontId="7" fillId="0" borderId="0" applyFont="0" applyFill="0" applyBorder="0" applyAlignment="0" applyProtection="0">
      <alignment vertical="center"/>
    </xf>
    <xf numFmtId="0" fontId="0" fillId="45" borderId="0" applyNumberFormat="0" applyBorder="0" applyAlignment="0" applyProtection="0">
      <alignment vertical="center"/>
    </xf>
    <xf numFmtId="0" fontId="7" fillId="0" borderId="0">
      <alignment vertical="center"/>
    </xf>
    <xf numFmtId="0" fontId="0" fillId="45" borderId="0" applyNumberFormat="0" applyBorder="0" applyAlignment="0" applyProtection="0">
      <alignment vertical="center"/>
    </xf>
    <xf numFmtId="0" fontId="7" fillId="0" borderId="0">
      <alignment vertical="center"/>
    </xf>
    <xf numFmtId="0" fontId="81" fillId="54" borderId="0" applyNumberFormat="0" applyBorder="0" applyAlignment="0" applyProtection="0">
      <alignment vertical="center"/>
    </xf>
    <xf numFmtId="0" fontId="0" fillId="50" borderId="0" applyNumberFormat="0" applyBorder="0" applyAlignment="0" applyProtection="0">
      <alignment vertical="center"/>
    </xf>
    <xf numFmtId="0" fontId="7"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24" fillId="44" borderId="0" applyNumberFormat="0" applyBorder="0" applyAlignment="0" applyProtection="0">
      <alignment vertical="center"/>
    </xf>
    <xf numFmtId="0" fontId="0" fillId="45" borderId="0" applyNumberFormat="0" applyBorder="0" applyAlignment="0" applyProtection="0">
      <alignment vertical="center"/>
    </xf>
    <xf numFmtId="0" fontId="90" fillId="0" borderId="0" applyNumberFormat="0" applyFill="0" applyBorder="0" applyAlignment="0" applyProtection="0">
      <alignment vertical="center"/>
    </xf>
    <xf numFmtId="0" fontId="0" fillId="54" borderId="0" applyNumberFormat="0" applyBorder="0" applyAlignment="0" applyProtection="0">
      <alignment vertical="center"/>
    </xf>
    <xf numFmtId="0" fontId="0" fillId="51" borderId="0" applyNumberFormat="0" applyBorder="0" applyAlignment="0" applyProtection="0">
      <alignment vertical="center"/>
    </xf>
    <xf numFmtId="0" fontId="7" fillId="0" borderId="0">
      <alignment vertical="center"/>
    </xf>
    <xf numFmtId="0" fontId="0" fillId="51" borderId="0" applyNumberFormat="0" applyBorder="0" applyAlignment="0" applyProtection="0">
      <alignment vertical="center"/>
    </xf>
    <xf numFmtId="0" fontId="0" fillId="49" borderId="0" applyNumberFormat="0" applyBorder="0" applyAlignment="0" applyProtection="0">
      <alignment vertical="center"/>
    </xf>
    <xf numFmtId="0" fontId="105" fillId="0" borderId="1">
      <alignment horizontal="left" vertical="center"/>
    </xf>
    <xf numFmtId="0" fontId="81" fillId="39" borderId="0" applyNumberFormat="0" applyBorder="0" applyAlignment="0" applyProtection="0">
      <alignment vertical="center"/>
    </xf>
    <xf numFmtId="0" fontId="0" fillId="47" borderId="0" applyNumberFormat="0" applyBorder="0" applyAlignment="0" applyProtection="0">
      <alignment vertical="center"/>
    </xf>
    <xf numFmtId="0" fontId="7" fillId="0" borderId="0">
      <alignment vertical="center"/>
    </xf>
    <xf numFmtId="0" fontId="0" fillId="47" borderId="0" applyNumberFormat="0" applyBorder="0" applyAlignment="0" applyProtection="0">
      <alignment vertical="center"/>
    </xf>
    <xf numFmtId="0" fontId="7" fillId="0" borderId="0">
      <alignment vertical="center"/>
    </xf>
    <xf numFmtId="0" fontId="0" fillId="48" borderId="0" applyNumberFormat="0" applyBorder="0" applyAlignment="0" applyProtection="0">
      <alignment vertical="center"/>
    </xf>
    <xf numFmtId="0" fontId="5" fillId="0" borderId="0">
      <alignment vertical="center"/>
    </xf>
    <xf numFmtId="0" fontId="0" fillId="54" borderId="0" applyNumberFormat="0" applyBorder="0" applyAlignment="0" applyProtection="0">
      <alignment vertical="center"/>
    </xf>
    <xf numFmtId="0" fontId="5" fillId="0" borderId="0">
      <alignment vertical="center"/>
    </xf>
    <xf numFmtId="0" fontId="0" fillId="54" borderId="0" applyNumberFormat="0" applyBorder="0" applyAlignment="0" applyProtection="0">
      <alignment vertical="center"/>
    </xf>
    <xf numFmtId="0" fontId="0" fillId="55" borderId="0" applyNumberFormat="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0" fillId="49" borderId="0" applyNumberFormat="0" applyBorder="0" applyAlignment="0" applyProtection="0">
      <alignment vertical="center"/>
    </xf>
    <xf numFmtId="0" fontId="0" fillId="50" borderId="0" applyNumberFormat="0" applyBorder="0" applyAlignment="0" applyProtection="0">
      <alignment vertical="center"/>
    </xf>
    <xf numFmtId="0" fontId="99" fillId="41" borderId="29" applyNumberFormat="0" applyAlignment="0" applyProtection="0">
      <alignment vertical="center"/>
    </xf>
    <xf numFmtId="0" fontId="7" fillId="0" borderId="0">
      <alignment vertical="center"/>
    </xf>
    <xf numFmtId="0" fontId="24" fillId="44" borderId="0" applyNumberFormat="0" applyBorder="0" applyAlignment="0" applyProtection="0">
      <alignment vertical="center"/>
    </xf>
    <xf numFmtId="0" fontId="0" fillId="41" borderId="0" applyNumberFormat="0" applyBorder="0" applyAlignment="0" applyProtection="0">
      <alignment vertical="center"/>
    </xf>
    <xf numFmtId="0" fontId="83" fillId="40" borderId="0" applyNumberFormat="0" applyBorder="0" applyAlignment="0" applyProtection="0">
      <alignment vertical="center"/>
    </xf>
    <xf numFmtId="0" fontId="0" fillId="41" borderId="0" applyNumberFormat="0" applyBorder="0" applyAlignment="0" applyProtection="0">
      <alignment vertical="center"/>
    </xf>
    <xf numFmtId="0" fontId="99" fillId="41" borderId="29" applyNumberFormat="0" applyAlignment="0" applyProtection="0">
      <alignment vertical="center"/>
    </xf>
    <xf numFmtId="0" fontId="80" fillId="56" borderId="0" applyNumberFormat="0" applyBorder="0" applyAlignment="0" applyProtection="0">
      <alignment vertical="center"/>
    </xf>
    <xf numFmtId="0" fontId="0" fillId="49" borderId="0" applyNumberFormat="0" applyBorder="0" applyAlignment="0" applyProtection="0">
      <alignment vertical="center"/>
    </xf>
    <xf numFmtId="0" fontId="83" fillId="40" borderId="0" applyNumberFormat="0" applyBorder="0" applyAlignment="0" applyProtection="0">
      <alignment vertical="center"/>
    </xf>
    <xf numFmtId="0" fontId="103" fillId="0" borderId="30" applyNumberFormat="0" applyFill="0" applyAlignment="0" applyProtection="0">
      <alignment vertical="center"/>
    </xf>
    <xf numFmtId="0" fontId="0" fillId="45" borderId="0" applyNumberFormat="0" applyBorder="0" applyAlignment="0" applyProtection="0">
      <alignment vertical="center"/>
    </xf>
    <xf numFmtId="0" fontId="83" fillId="40" borderId="0" applyNumberFormat="0" applyBorder="0" applyAlignment="0" applyProtection="0">
      <alignment vertical="center"/>
    </xf>
    <xf numFmtId="9" fontId="7" fillId="0" borderId="0" applyFont="0" applyFill="0" applyBorder="0" applyAlignment="0" applyProtection="0">
      <alignment vertical="center"/>
    </xf>
    <xf numFmtId="0" fontId="95" fillId="51" borderId="0" applyNumberFormat="0" applyBorder="0" applyAlignment="0" applyProtection="0">
      <alignment vertical="center"/>
    </xf>
    <xf numFmtId="0" fontId="0" fillId="45" borderId="0" applyNumberFormat="0" applyBorder="0" applyAlignment="0" applyProtection="0">
      <alignment vertical="center"/>
    </xf>
    <xf numFmtId="9" fontId="7" fillId="0" borderId="0" applyFont="0" applyFill="0" applyBorder="0" applyAlignment="0" applyProtection="0">
      <alignment vertical="center"/>
    </xf>
    <xf numFmtId="0" fontId="95" fillId="51" borderId="0" applyNumberFormat="0" applyBorder="0" applyAlignment="0" applyProtection="0">
      <alignment vertical="center"/>
    </xf>
    <xf numFmtId="0" fontId="81" fillId="57" borderId="0" applyNumberFormat="0" applyBorder="0" applyAlignment="0" applyProtection="0">
      <alignment vertical="center"/>
    </xf>
    <xf numFmtId="0" fontId="0" fillId="58" borderId="0" applyNumberFormat="0" applyBorder="0" applyAlignment="0" applyProtection="0">
      <alignment vertical="center"/>
    </xf>
    <xf numFmtId="0" fontId="83" fillId="40" borderId="0" applyNumberFormat="0" applyBorder="0" applyAlignment="0" applyProtection="0">
      <alignment vertical="center"/>
    </xf>
    <xf numFmtId="0" fontId="81" fillId="42" borderId="0" applyNumberFormat="0" applyBorder="0" applyAlignment="0" applyProtection="0">
      <alignment vertical="center"/>
    </xf>
    <xf numFmtId="0" fontId="96" fillId="41" borderId="27" applyNumberFormat="0" applyAlignment="0" applyProtection="0">
      <alignment vertical="center"/>
    </xf>
    <xf numFmtId="0" fontId="80" fillId="51" borderId="0" applyNumberFormat="0" applyBorder="0" applyAlignment="0" applyProtection="0">
      <alignment vertical="center"/>
    </xf>
    <xf numFmtId="0" fontId="80" fillId="51" borderId="0" applyNumberFormat="0" applyBorder="0" applyAlignment="0" applyProtection="0">
      <alignment vertical="center"/>
    </xf>
    <xf numFmtId="0" fontId="80" fillId="51" borderId="0" applyNumberFormat="0" applyBorder="0" applyAlignment="0" applyProtection="0">
      <alignment vertical="center"/>
    </xf>
    <xf numFmtId="0" fontId="85" fillId="0" borderId="8" applyNumberFormat="0" applyFill="0" applyProtection="0">
      <alignment horizontal="left" vertical="center"/>
    </xf>
    <xf numFmtId="0" fontId="93" fillId="0" borderId="31" applyNumberFormat="0" applyFill="0" applyAlignment="0" applyProtection="0">
      <alignment vertical="center"/>
    </xf>
    <xf numFmtId="0" fontId="83" fillId="40" borderId="0" applyNumberFormat="0" applyBorder="0" applyAlignment="0" applyProtection="0">
      <alignment vertical="center"/>
    </xf>
    <xf numFmtId="0" fontId="80" fillId="51" borderId="0" applyNumberFormat="0" applyBorder="0" applyAlignment="0" applyProtection="0">
      <alignment vertical="center"/>
    </xf>
    <xf numFmtId="9" fontId="7" fillId="0" borderId="0" applyFont="0" applyFill="0" applyBorder="0" applyAlignment="0" applyProtection="0">
      <alignment vertical="center"/>
    </xf>
    <xf numFmtId="0" fontId="80" fillId="59" borderId="0" applyNumberFormat="0" applyBorder="0" applyAlignment="0" applyProtection="0">
      <alignment vertical="center"/>
    </xf>
    <xf numFmtId="178" fontId="0" fillId="0" borderId="0" applyFont="0" applyFill="0" applyBorder="0" applyAlignment="0" applyProtection="0">
      <alignment vertical="center"/>
    </xf>
    <xf numFmtId="0" fontId="80" fillId="59" borderId="0" applyNumberFormat="0" applyBorder="0" applyAlignment="0" applyProtection="0">
      <alignment vertical="center"/>
    </xf>
    <xf numFmtId="0" fontId="81" fillId="42" borderId="0" applyNumberFormat="0" applyBorder="0" applyAlignment="0" applyProtection="0">
      <alignment vertical="center"/>
    </xf>
    <xf numFmtId="0" fontId="7" fillId="0" borderId="0">
      <alignment vertical="center"/>
    </xf>
    <xf numFmtId="0" fontId="96" fillId="41" borderId="27" applyNumberFormat="0" applyAlignment="0" applyProtection="0">
      <alignment vertical="center"/>
    </xf>
    <xf numFmtId="0" fontId="80" fillId="47" borderId="0" applyNumberFormat="0" applyBorder="0" applyAlignment="0" applyProtection="0">
      <alignment vertical="center"/>
    </xf>
    <xf numFmtId="0" fontId="0" fillId="0" borderId="0">
      <alignment vertical="center"/>
    </xf>
    <xf numFmtId="0" fontId="80" fillId="47" borderId="0" applyNumberFormat="0" applyBorder="0" applyAlignment="0" applyProtection="0">
      <alignment vertical="center"/>
    </xf>
    <xf numFmtId="0" fontId="81" fillId="54" borderId="0" applyNumberFormat="0" applyBorder="0" applyAlignment="0" applyProtection="0">
      <alignment vertical="center"/>
    </xf>
    <xf numFmtId="0" fontId="0" fillId="0" borderId="0">
      <alignment vertical="center"/>
    </xf>
    <xf numFmtId="0" fontId="80" fillId="48" borderId="0" applyNumberFormat="0" applyBorder="0" applyAlignment="0" applyProtection="0">
      <alignment vertical="center"/>
    </xf>
    <xf numFmtId="0" fontId="0" fillId="44" borderId="32" applyNumberFormat="0" applyFont="0" applyAlignment="0" applyProtection="0">
      <alignment vertical="center"/>
    </xf>
    <xf numFmtId="0" fontId="81" fillId="42" borderId="0" applyNumberFormat="0" applyBorder="0" applyAlignment="0" applyProtection="0">
      <alignment vertical="center"/>
    </xf>
    <xf numFmtId="0" fontId="80" fillId="54" borderId="0" applyNumberFormat="0" applyBorder="0" applyAlignment="0" applyProtection="0">
      <alignment vertical="center"/>
    </xf>
    <xf numFmtId="0" fontId="80" fillId="54" borderId="0" applyNumberFormat="0" applyBorder="0" applyAlignment="0" applyProtection="0">
      <alignment vertical="center"/>
    </xf>
    <xf numFmtId="0" fontId="80" fillId="54" borderId="0" applyNumberFormat="0" applyBorder="0" applyAlignment="0" applyProtection="0">
      <alignment vertical="center"/>
    </xf>
    <xf numFmtId="0" fontId="80" fillId="55" borderId="0" applyNumberFormat="0" applyBorder="0" applyAlignment="0" applyProtection="0">
      <alignment vertical="center"/>
    </xf>
    <xf numFmtId="0" fontId="24" fillId="52" borderId="0" applyNumberFormat="0" applyBorder="0" applyAlignment="0" applyProtection="0">
      <alignment vertical="center"/>
    </xf>
    <xf numFmtId="0" fontId="54" fillId="0" borderId="23" applyNumberFormat="0" applyFill="0" applyAlignment="0" applyProtection="0">
      <alignment vertical="center"/>
    </xf>
    <xf numFmtId="0" fontId="80" fillId="55" borderId="0" applyNumberFormat="0" applyBorder="0" applyAlignment="0" applyProtection="0">
      <alignment vertical="center"/>
    </xf>
    <xf numFmtId="0" fontId="24" fillId="52" borderId="0" applyNumberFormat="0" applyBorder="0" applyAlignment="0" applyProtection="0">
      <alignment vertical="center"/>
    </xf>
    <xf numFmtId="0" fontId="81" fillId="42" borderId="0" applyNumberFormat="0" applyBorder="0" applyAlignment="0" applyProtection="0">
      <alignment vertical="center"/>
    </xf>
    <xf numFmtId="0" fontId="80" fillId="46" borderId="0" applyNumberFormat="0" applyBorder="0" applyAlignment="0" applyProtection="0">
      <alignment vertical="center"/>
    </xf>
    <xf numFmtId="0" fontId="80" fillId="46" borderId="0" applyNumberFormat="0" applyBorder="0" applyAlignment="0" applyProtection="0">
      <alignment vertical="center"/>
    </xf>
    <xf numFmtId="0" fontId="80" fillId="56" borderId="0" applyNumberFormat="0" applyBorder="0" applyAlignment="0" applyProtection="0">
      <alignment vertical="center"/>
    </xf>
    <xf numFmtId="0" fontId="7" fillId="0" borderId="0">
      <alignment vertical="center"/>
    </xf>
    <xf numFmtId="0" fontId="85" fillId="0" borderId="0" applyProtection="0">
      <alignment vertical="center"/>
    </xf>
    <xf numFmtId="0" fontId="80" fillId="41" borderId="0" applyNumberFormat="0" applyBorder="0" applyAlignment="0" applyProtection="0">
      <alignment vertical="center"/>
    </xf>
    <xf numFmtId="0" fontId="91" fillId="0" borderId="25" applyNumberFormat="0" applyFill="0" applyAlignment="0" applyProtection="0">
      <alignment vertical="center"/>
    </xf>
    <xf numFmtId="0" fontId="5" fillId="0" borderId="0">
      <alignment vertical="center"/>
    </xf>
    <xf numFmtId="0" fontId="80" fillId="41" borderId="0" applyNumberFormat="0" applyBorder="0" applyAlignment="0" applyProtection="0">
      <alignment vertical="center"/>
    </xf>
    <xf numFmtId="0" fontId="7" fillId="0" borderId="0">
      <alignment vertical="center"/>
    </xf>
    <xf numFmtId="0" fontId="80" fillId="41" borderId="0" applyNumberFormat="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7" fillId="0" borderId="0">
      <alignment vertical="center"/>
    </xf>
    <xf numFmtId="0" fontId="7" fillId="0" borderId="0" applyNumberFormat="0" applyFill="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106" fillId="0" borderId="3">
      <alignment horizontal="left" vertical="center"/>
    </xf>
    <xf numFmtId="0" fontId="80" fillId="39" borderId="0" applyNumberFormat="0" applyBorder="0" applyAlignment="0" applyProtection="0">
      <alignment vertical="center"/>
    </xf>
    <xf numFmtId="0" fontId="80" fillId="38" borderId="0" applyNumberFormat="0" applyBorder="0" applyAlignment="0" applyProtection="0">
      <alignment vertical="center"/>
    </xf>
    <xf numFmtId="0" fontId="106" fillId="0" borderId="3">
      <alignment horizontal="left" vertical="center"/>
    </xf>
    <xf numFmtId="0" fontId="80" fillId="38" borderId="0" applyNumberFormat="0" applyBorder="0" applyAlignment="0" applyProtection="0">
      <alignment vertical="center"/>
    </xf>
    <xf numFmtId="0" fontId="80" fillId="42" borderId="0" applyNumberFormat="0" applyBorder="0" applyAlignment="0" applyProtection="0">
      <alignment vertical="center"/>
    </xf>
    <xf numFmtId="0" fontId="100" fillId="0" borderId="0">
      <alignment vertical="center"/>
      <protection locked="0"/>
    </xf>
    <xf numFmtId="0" fontId="24" fillId="52" borderId="0" applyNumberFormat="0" applyBorder="0" applyAlignment="0" applyProtection="0">
      <alignment vertical="center"/>
    </xf>
    <xf numFmtId="0" fontId="80" fillId="53" borderId="0" applyNumberFormat="0" applyBorder="0" applyAlignment="0" applyProtection="0">
      <alignment vertical="center"/>
    </xf>
    <xf numFmtId="0" fontId="81" fillId="39" borderId="0" applyNumberFormat="0" applyBorder="0" applyAlignment="0" applyProtection="0">
      <alignment vertical="center"/>
    </xf>
    <xf numFmtId="0" fontId="24" fillId="52" borderId="0" applyNumberFormat="0" applyBorder="0" applyAlignment="0" applyProtection="0">
      <alignment vertical="center"/>
    </xf>
    <xf numFmtId="0" fontId="7" fillId="0" borderId="0">
      <alignment vertical="center"/>
    </xf>
    <xf numFmtId="0" fontId="24" fillId="45" borderId="0" applyNumberFormat="0" applyBorder="0" applyAlignment="0" applyProtection="0">
      <alignment vertical="center"/>
    </xf>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81" fillId="42" borderId="0" applyNumberFormat="0" applyBorder="0" applyAlignment="0" applyProtection="0">
      <alignment vertical="center"/>
    </xf>
    <xf numFmtId="0" fontId="97" fillId="0" borderId="0" applyNumberFormat="0" applyFill="0" applyBorder="0" applyAlignment="0" applyProtection="0">
      <alignment vertical="center"/>
    </xf>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94" fillId="0" borderId="26">
      <alignment horizontal="center" vertical="center"/>
    </xf>
    <xf numFmtId="0" fontId="81" fillId="49" borderId="0" applyNumberFormat="0" applyBorder="0" applyAlignment="0" applyProtection="0">
      <alignment vertical="center"/>
    </xf>
    <xf numFmtId="0" fontId="81" fillId="49" borderId="0" applyNumberFormat="0" applyBorder="0" applyAlignment="0" applyProtection="0">
      <alignment vertical="center"/>
    </xf>
    <xf numFmtId="0" fontId="91" fillId="0" borderId="25" applyNumberFormat="0" applyFill="0" applyAlignment="0" applyProtection="0">
      <alignment vertical="center"/>
    </xf>
    <xf numFmtId="0" fontId="0" fillId="44" borderId="32" applyNumberFormat="0" applyFont="0" applyAlignment="0" applyProtection="0">
      <alignment vertical="center"/>
    </xf>
    <xf numFmtId="0" fontId="7" fillId="0" borderId="0">
      <alignment vertical="center"/>
    </xf>
    <xf numFmtId="0" fontId="81" fillId="49" borderId="0" applyNumberFormat="0" applyBorder="0" applyAlignment="0" applyProtection="0">
      <alignment vertical="center"/>
    </xf>
    <xf numFmtId="0" fontId="91" fillId="0" borderId="25" applyNumberFormat="0" applyFill="0" applyAlignment="0" applyProtection="0">
      <alignment vertical="center"/>
    </xf>
    <xf numFmtId="15" fontId="107" fillId="0" borderId="0">
      <alignment vertical="center"/>
    </xf>
    <xf numFmtId="0" fontId="81" fillId="39" borderId="0" applyNumberFormat="0" applyBorder="0" applyAlignment="0" applyProtection="0">
      <alignment vertical="center"/>
    </xf>
    <xf numFmtId="177" fontId="7" fillId="0" borderId="0" applyFont="0" applyFill="0" applyBorder="0" applyAlignment="0" applyProtection="0">
      <alignment vertical="center"/>
    </xf>
    <xf numFmtId="0" fontId="81" fillId="39" borderId="0" applyNumberFormat="0" applyBorder="0" applyAlignment="0" applyProtection="0">
      <alignment vertical="center"/>
    </xf>
    <xf numFmtId="0" fontId="81" fillId="39" borderId="0" applyNumberFormat="0" applyBorder="0" applyAlignment="0" applyProtection="0">
      <alignment vertical="center"/>
    </xf>
    <xf numFmtId="0" fontId="81" fillId="39" borderId="0" applyNumberFormat="0" applyBorder="0" applyAlignment="0" applyProtection="0">
      <alignment vertical="center"/>
    </xf>
    <xf numFmtId="0" fontId="7" fillId="0" borderId="0">
      <alignment vertical="center"/>
    </xf>
    <xf numFmtId="0" fontId="81" fillId="39" borderId="0" applyNumberFormat="0" applyBorder="0" applyAlignment="0" applyProtection="0">
      <alignment vertical="center"/>
    </xf>
    <xf numFmtId="0" fontId="78" fillId="0" borderId="22" applyNumberFormat="0" applyFill="0" applyProtection="0">
      <alignment horizontal="center" vertical="center"/>
    </xf>
    <xf numFmtId="0" fontId="81" fillId="39" borderId="0" applyNumberFormat="0" applyBorder="0" applyAlignment="0" applyProtection="0">
      <alignment vertical="center"/>
    </xf>
    <xf numFmtId="0" fontId="7" fillId="0" borderId="0">
      <alignment vertical="center"/>
    </xf>
    <xf numFmtId="0" fontId="108" fillId="60" borderId="12">
      <alignment vertical="center"/>
      <protection locked="0"/>
    </xf>
    <xf numFmtId="0" fontId="81" fillId="39" borderId="0" applyNumberFormat="0" applyBorder="0" applyAlignment="0" applyProtection="0">
      <alignment vertical="center"/>
    </xf>
    <xf numFmtId="0" fontId="7" fillId="0" borderId="0">
      <alignment vertical="center"/>
    </xf>
    <xf numFmtId="0" fontId="81" fillId="39" borderId="0" applyNumberFormat="0" applyBorder="0" applyAlignment="0" applyProtection="0">
      <alignment vertical="center"/>
    </xf>
    <xf numFmtId="0" fontId="92" fillId="50" borderId="0" applyNumberFormat="0" applyBorder="0" applyAlignment="0" applyProtection="0">
      <alignment vertical="center"/>
    </xf>
    <xf numFmtId="0" fontId="7" fillId="0" borderId="0">
      <alignment vertical="center"/>
    </xf>
    <xf numFmtId="0" fontId="81" fillId="39" borderId="0" applyNumberFormat="0" applyBorder="0" applyAlignment="0" applyProtection="0">
      <alignment vertical="center"/>
    </xf>
    <xf numFmtId="0" fontId="92" fillId="50" borderId="0" applyNumberFormat="0" applyBorder="0" applyAlignment="0" applyProtection="0">
      <alignment vertical="center"/>
    </xf>
    <xf numFmtId="0" fontId="81" fillId="57" borderId="0" applyNumberFormat="0" applyBorder="0" applyAlignment="0" applyProtection="0">
      <alignment vertical="center"/>
    </xf>
    <xf numFmtId="0" fontId="105" fillId="0" borderId="1">
      <alignment horizontal="left" vertical="center"/>
    </xf>
    <xf numFmtId="0" fontId="106" fillId="0" borderId="33" applyNumberFormat="0" applyAlignment="0" applyProtection="0">
      <alignment horizontal="left" vertical="center"/>
    </xf>
    <xf numFmtId="0" fontId="80" fillId="39" borderId="0" applyNumberFormat="0" applyBorder="0" applyAlignment="0" applyProtection="0">
      <alignment vertical="center"/>
    </xf>
    <xf numFmtId="0" fontId="24" fillId="41" borderId="0" applyNumberFormat="0" applyBorder="0" applyAlignment="0" applyProtection="0">
      <alignment vertical="center"/>
    </xf>
    <xf numFmtId="0" fontId="109" fillId="54" borderId="29" applyNumberFormat="0" applyAlignment="0" applyProtection="0">
      <alignment vertical="center"/>
    </xf>
    <xf numFmtId="176" fontId="85" fillId="0" borderId="22" applyFill="0" applyProtection="0">
      <alignment horizontal="right" vertical="center"/>
    </xf>
    <xf numFmtId="0" fontId="81" fillId="43" borderId="0" applyNumberFormat="0" applyBorder="0" applyAlignment="0" applyProtection="0">
      <alignment vertical="center"/>
    </xf>
    <xf numFmtId="0" fontId="24" fillId="52" borderId="0" applyNumberFormat="0" applyBorder="0" applyAlignment="0" applyProtection="0">
      <alignment vertical="center"/>
    </xf>
    <xf numFmtId="176" fontId="85" fillId="0" borderId="22" applyFill="0" applyProtection="0">
      <alignment horizontal="right" vertical="center"/>
    </xf>
    <xf numFmtId="0" fontId="81" fillId="43" borderId="0" applyNumberFormat="0" applyBorder="0" applyAlignment="0" applyProtection="0">
      <alignment vertical="center"/>
    </xf>
    <xf numFmtId="176" fontId="85" fillId="0" borderId="22" applyFill="0" applyProtection="0">
      <alignment horizontal="right" vertical="center"/>
    </xf>
    <xf numFmtId="0" fontId="81" fillId="43" borderId="0" applyNumberFormat="0" applyBorder="0" applyAlignment="0" applyProtection="0">
      <alignment vertical="center"/>
    </xf>
    <xf numFmtId="0" fontId="81" fillId="57" borderId="0" applyNumberFormat="0" applyBorder="0" applyAlignment="0" applyProtection="0">
      <alignment vertical="center"/>
    </xf>
    <xf numFmtId="0" fontId="80" fillId="56" borderId="0" applyNumberFormat="0" applyBorder="0" applyAlignment="0" applyProtection="0">
      <alignment vertical="center"/>
    </xf>
    <xf numFmtId="0" fontId="108" fillId="60" borderId="12">
      <alignment vertical="center"/>
      <protection locked="0"/>
    </xf>
    <xf numFmtId="0" fontId="81" fillId="57" borderId="0" applyNumberFormat="0" applyBorder="0" applyAlignment="0" applyProtection="0">
      <alignment vertical="center"/>
    </xf>
    <xf numFmtId="0" fontId="81" fillId="57" borderId="0" applyNumberFormat="0" applyBorder="0" applyAlignment="0" applyProtection="0">
      <alignment vertical="center"/>
    </xf>
    <xf numFmtId="0" fontId="81" fillId="57" borderId="0" applyNumberFormat="0" applyBorder="0" applyAlignment="0" applyProtection="0">
      <alignment vertical="center"/>
    </xf>
    <xf numFmtId="0" fontId="81" fillId="57" borderId="0" applyNumberFormat="0" applyBorder="0" applyAlignment="0" applyProtection="0">
      <alignment vertical="center"/>
    </xf>
    <xf numFmtId="0" fontId="81" fillId="57" borderId="0" applyNumberFormat="0" applyBorder="0" applyAlignment="0" applyProtection="0">
      <alignment vertical="center"/>
    </xf>
    <xf numFmtId="9" fontId="7" fillId="0" borderId="0" applyFont="0" applyFill="0" applyBorder="0" applyAlignment="0" applyProtection="0">
      <alignment vertical="center"/>
    </xf>
    <xf numFmtId="0" fontId="81" fillId="57" borderId="0" applyNumberFormat="0" applyBorder="0" applyAlignment="0" applyProtection="0">
      <alignment vertical="center"/>
    </xf>
    <xf numFmtId="9" fontId="7" fillId="0" borderId="0" applyFont="0" applyFill="0" applyBorder="0" applyAlignment="0" applyProtection="0">
      <alignment vertical="center"/>
    </xf>
    <xf numFmtId="0" fontId="110" fillId="0" borderId="0">
      <alignment vertical="center"/>
    </xf>
    <xf numFmtId="0" fontId="81" fillId="57" borderId="0" applyNumberFormat="0" applyBorder="0" applyAlignment="0" applyProtection="0">
      <alignment vertical="center"/>
    </xf>
    <xf numFmtId="0" fontId="7" fillId="0" borderId="0">
      <alignment vertical="center"/>
    </xf>
    <xf numFmtId="15" fontId="107" fillId="0" borderId="0">
      <alignment vertical="center"/>
    </xf>
    <xf numFmtId="0" fontId="81" fillId="57" borderId="0" applyNumberFormat="0" applyBorder="0" applyAlignment="0" applyProtection="0">
      <alignment vertical="center"/>
    </xf>
    <xf numFmtId="0" fontId="81" fillId="57" borderId="0" applyNumberFormat="0" applyBorder="0" applyAlignment="0" applyProtection="0">
      <alignment vertical="center"/>
    </xf>
    <xf numFmtId="0" fontId="81" fillId="57" borderId="0" applyNumberFormat="0" applyBorder="0" applyAlignment="0" applyProtection="0">
      <alignment vertical="center"/>
    </xf>
    <xf numFmtId="0" fontId="81" fillId="43" borderId="0" applyNumberFormat="0" applyBorder="0" applyAlignment="0" applyProtection="0">
      <alignment vertical="center"/>
    </xf>
    <xf numFmtId="0" fontId="81" fillId="38" borderId="0" applyNumberFormat="0" applyBorder="0" applyAlignment="0" applyProtection="0">
      <alignment vertical="center"/>
    </xf>
    <xf numFmtId="0" fontId="24" fillId="44" borderId="0" applyNumberFormat="0" applyBorder="0" applyAlignment="0" applyProtection="0">
      <alignment vertical="center"/>
    </xf>
    <xf numFmtId="0" fontId="7" fillId="0" borderId="0" applyFont="0" applyFill="0" applyBorder="0" applyAlignment="0" applyProtection="0">
      <alignment vertical="center"/>
    </xf>
    <xf numFmtId="0" fontId="81" fillId="38" borderId="0" applyNumberFormat="0" applyBorder="0" applyAlignment="0" applyProtection="0">
      <alignment vertical="center"/>
    </xf>
    <xf numFmtId="0" fontId="24" fillId="44" borderId="0" applyNumberFormat="0" applyBorder="0" applyAlignment="0" applyProtection="0">
      <alignment vertical="center"/>
    </xf>
    <xf numFmtId="0" fontId="91" fillId="0" borderId="25" applyNumberFormat="0" applyFill="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24" fillId="44" borderId="0" applyNumberFormat="0" applyBorder="0" applyAlignment="0" applyProtection="0">
      <alignment vertical="center"/>
    </xf>
    <xf numFmtId="0" fontId="81" fillId="38" borderId="0" applyNumberFormat="0" applyBorder="0" applyAlignment="0" applyProtection="0">
      <alignment vertical="center"/>
    </xf>
    <xf numFmtId="0" fontId="54" fillId="0" borderId="23" applyNumberFormat="0" applyFill="0" applyAlignment="0" applyProtection="0">
      <alignment vertical="center"/>
    </xf>
    <xf numFmtId="0" fontId="92" fillId="50" borderId="0" applyNumberFormat="0" applyBorder="0" applyAlignment="0" applyProtection="0">
      <alignment vertical="center"/>
    </xf>
    <xf numFmtId="0" fontId="91" fillId="0" borderId="25" applyNumberFormat="0" applyFill="0" applyAlignment="0" applyProtection="0">
      <alignment vertical="center"/>
    </xf>
    <xf numFmtId="0" fontId="24" fillId="44" borderId="0" applyNumberFormat="0" applyBorder="0" applyAlignment="0" applyProtection="0">
      <alignment vertical="center"/>
    </xf>
    <xf numFmtId="0" fontId="91" fillId="0" borderId="25" applyNumberFormat="0" applyFill="0" applyAlignment="0" applyProtection="0">
      <alignment vertical="center"/>
    </xf>
    <xf numFmtId="0" fontId="24" fillId="40" borderId="0" applyNumberFormat="0" applyBorder="0" applyAlignment="0" applyProtection="0">
      <alignment vertical="center"/>
    </xf>
    <xf numFmtId="0" fontId="81" fillId="39" borderId="0" applyNumberFormat="0" applyBorder="0" applyAlignment="0" applyProtection="0">
      <alignment vertical="center"/>
    </xf>
    <xf numFmtId="0" fontId="87" fillId="45" borderId="0" applyNumberFormat="0" applyBorder="0" applyAlignment="0" applyProtection="0">
      <alignment vertical="center"/>
    </xf>
    <xf numFmtId="179" fontId="7" fillId="0" borderId="0" applyFont="0" applyFill="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24" fillId="40" borderId="0" applyNumberFormat="0" applyBorder="0" applyAlignment="0" applyProtection="0">
      <alignment vertical="center"/>
    </xf>
    <xf numFmtId="180" fontId="7" fillId="0" borderId="0" applyFont="0" applyFill="0" applyBorder="0" applyAlignment="0" applyProtection="0">
      <alignment vertical="center"/>
    </xf>
    <xf numFmtId="0" fontId="81" fillId="41" borderId="0" applyNumberFormat="0" applyBorder="0" applyAlignment="0" applyProtection="0">
      <alignment vertical="center"/>
    </xf>
    <xf numFmtId="0" fontId="81" fillId="41" borderId="0" applyNumberFormat="0" applyBorder="0" applyAlignment="0" applyProtection="0">
      <alignment vertical="center"/>
    </xf>
    <xf numFmtId="0" fontId="81" fillId="39" borderId="0" applyNumberFormat="0" applyBorder="0" applyAlignment="0" applyProtection="0">
      <alignment vertical="center"/>
    </xf>
    <xf numFmtId="0" fontId="81" fillId="41" borderId="0" applyNumberFormat="0" applyBorder="0" applyAlignment="0" applyProtection="0">
      <alignment vertical="center"/>
    </xf>
    <xf numFmtId="0" fontId="83" fillId="45" borderId="0" applyNumberFormat="0" applyBorder="0" applyAlignment="0" applyProtection="0">
      <alignment vertical="center"/>
    </xf>
    <xf numFmtId="0" fontId="81" fillId="41" borderId="0" applyNumberFormat="0" applyBorder="0" applyAlignment="0" applyProtection="0">
      <alignment vertical="center"/>
    </xf>
    <xf numFmtId="0" fontId="85" fillId="0" borderId="8" applyNumberFormat="0" applyFill="0" applyProtection="0">
      <alignment horizontal="right" vertical="center"/>
    </xf>
    <xf numFmtId="0" fontId="7" fillId="0" borderId="0">
      <alignment vertical="center"/>
    </xf>
    <xf numFmtId="0" fontId="81" fillId="41" borderId="0" applyNumberFormat="0" applyBorder="0" applyAlignment="0" applyProtection="0">
      <alignment vertical="center"/>
    </xf>
    <xf numFmtId="0" fontId="81" fillId="43" borderId="0" applyNumberFormat="0" applyBorder="0" applyAlignment="0" applyProtection="0">
      <alignment vertical="center"/>
    </xf>
    <xf numFmtId="0" fontId="81" fillId="43" borderId="0" applyNumberFormat="0" applyBorder="0" applyAlignment="0" applyProtection="0">
      <alignment vertical="center"/>
    </xf>
    <xf numFmtId="181" fontId="111" fillId="0" borderId="0">
      <alignment vertical="center"/>
    </xf>
    <xf numFmtId="0" fontId="81" fillId="43" borderId="0" applyNumberFormat="0" applyBorder="0" applyAlignment="0" applyProtection="0">
      <alignment vertical="center"/>
    </xf>
    <xf numFmtId="0" fontId="81" fillId="43" borderId="0" applyNumberFormat="0" applyBorder="0" applyAlignment="0" applyProtection="0">
      <alignment vertical="center"/>
    </xf>
    <xf numFmtId="0" fontId="90" fillId="0" borderId="0" applyNumberFormat="0" applyFill="0" applyBorder="0" applyAlignment="0" applyProtection="0">
      <alignment vertical="center"/>
    </xf>
    <xf numFmtId="0" fontId="81" fillId="43" borderId="0" applyNumberFormat="0" applyBorder="0" applyAlignment="0" applyProtection="0">
      <alignment vertical="center"/>
    </xf>
    <xf numFmtId="0" fontId="90" fillId="0" borderId="0" applyNumberFormat="0" applyFill="0" applyBorder="0" applyAlignment="0" applyProtection="0">
      <alignment vertical="center"/>
    </xf>
    <xf numFmtId="0" fontId="81" fillId="43" borderId="0" applyNumberFormat="0" applyBorder="0" applyAlignment="0" applyProtection="0">
      <alignment vertical="center"/>
    </xf>
    <xf numFmtId="0" fontId="90" fillId="0" borderId="0" applyNumberFormat="0" applyFill="0" applyBorder="0" applyAlignment="0" applyProtection="0">
      <alignment vertical="center"/>
    </xf>
    <xf numFmtId="0" fontId="81" fillId="43" borderId="0" applyNumberFormat="0" applyBorder="0" applyAlignment="0" applyProtection="0">
      <alignment vertical="center"/>
    </xf>
    <xf numFmtId="182" fontId="7" fillId="0" borderId="0" applyFont="0" applyFill="0" applyBorder="0" applyAlignment="0" applyProtection="0">
      <alignment vertical="center"/>
    </xf>
    <xf numFmtId="0" fontId="90" fillId="0" borderId="0" applyNumberFormat="0" applyFill="0" applyBorder="0" applyAlignment="0" applyProtection="0">
      <alignment vertical="center"/>
    </xf>
    <xf numFmtId="0" fontId="81" fillId="43" borderId="0" applyNumberFormat="0" applyBorder="0" applyAlignment="0" applyProtection="0">
      <alignment vertical="center"/>
    </xf>
    <xf numFmtId="0" fontId="7" fillId="0" borderId="0">
      <alignment vertical="center"/>
    </xf>
    <xf numFmtId="0" fontId="81" fillId="43" borderId="0" applyNumberFormat="0" applyBorder="0" applyAlignment="0" applyProtection="0">
      <alignment vertical="center"/>
    </xf>
    <xf numFmtId="0" fontId="90" fillId="0" borderId="0" applyNumberFormat="0" applyFill="0" applyBorder="0" applyAlignment="0" applyProtection="0">
      <alignment vertical="center"/>
    </xf>
    <xf numFmtId="0" fontId="92" fillId="47" borderId="0" applyNumberFormat="0" applyBorder="0" applyAlignment="0" applyProtection="0">
      <alignment vertical="center"/>
    </xf>
    <xf numFmtId="0" fontId="81" fillId="43" borderId="0" applyNumberFormat="0" applyBorder="0" applyAlignment="0" applyProtection="0">
      <alignment vertical="center"/>
    </xf>
    <xf numFmtId="0" fontId="90" fillId="0" borderId="0" applyNumberFormat="0" applyFill="0" applyBorder="0" applyAlignment="0" applyProtection="0">
      <alignment vertical="center"/>
    </xf>
    <xf numFmtId="0" fontId="92" fillId="47" borderId="0" applyNumberFormat="0" applyBorder="0" applyAlignment="0" applyProtection="0">
      <alignment vertical="center"/>
    </xf>
    <xf numFmtId="0" fontId="7" fillId="0" borderId="0">
      <alignment vertical="center"/>
    </xf>
    <xf numFmtId="0" fontId="81" fillId="43" borderId="0" applyNumberFormat="0" applyBorder="0" applyAlignment="0" applyProtection="0">
      <alignment vertical="center"/>
    </xf>
    <xf numFmtId="0" fontId="90" fillId="0" borderId="0" applyNumberFormat="0" applyFill="0" applyBorder="0" applyAlignment="0" applyProtection="0">
      <alignment vertical="center"/>
    </xf>
    <xf numFmtId="0" fontId="92" fillId="47" borderId="0" applyNumberFormat="0" applyBorder="0" applyAlignment="0" applyProtection="0">
      <alignment vertical="center"/>
    </xf>
    <xf numFmtId="9" fontId="7" fillId="0" borderId="0" applyFont="0" applyFill="0" applyBorder="0" applyAlignment="0" applyProtection="0">
      <alignment vertical="center"/>
    </xf>
    <xf numFmtId="0" fontId="81" fillId="39" borderId="0" applyNumberFormat="0" applyBorder="0" applyAlignment="0" applyProtection="0">
      <alignment vertical="center"/>
    </xf>
    <xf numFmtId="0" fontId="24" fillId="52" borderId="0" applyNumberFormat="0" applyBorder="0" applyAlignment="0" applyProtection="0">
      <alignment vertical="center"/>
    </xf>
    <xf numFmtId="0" fontId="92" fillId="47" borderId="0" applyNumberFormat="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24" fillId="52" borderId="0" applyNumberFormat="0" applyBorder="0" applyAlignment="0" applyProtection="0">
      <alignment vertical="center"/>
    </xf>
    <xf numFmtId="9" fontId="7" fillId="0" borderId="0" applyFont="0" applyFill="0" applyBorder="0" applyAlignment="0" applyProtection="0">
      <alignment vertical="center"/>
    </xf>
    <xf numFmtId="0" fontId="24" fillId="52" borderId="0" applyNumberFormat="0" applyBorder="0" applyAlignment="0" applyProtection="0">
      <alignment vertical="center"/>
    </xf>
    <xf numFmtId="9" fontId="7" fillId="0" borderId="0" applyFont="0" applyFill="0" applyBorder="0" applyAlignment="0" applyProtection="0">
      <alignment vertical="center"/>
    </xf>
    <xf numFmtId="0" fontId="24" fillId="52" borderId="0" applyNumberFormat="0" applyBorder="0" applyAlignment="0" applyProtection="0">
      <alignment vertical="center"/>
    </xf>
    <xf numFmtId="9" fontId="7" fillId="0" borderId="0" applyFont="0" applyFill="0" applyBorder="0" applyAlignment="0" applyProtection="0">
      <alignment vertical="center"/>
    </xf>
    <xf numFmtId="0" fontId="112" fillId="61" borderId="0" applyNumberFormat="0" applyBorder="0" applyAlignment="0" applyProtection="0">
      <alignment vertical="center"/>
    </xf>
    <xf numFmtId="0" fontId="109" fillId="54" borderId="29" applyNumberFormat="0" applyAlignment="0" applyProtection="0">
      <alignment vertical="center"/>
    </xf>
    <xf numFmtId="0" fontId="24" fillId="41" borderId="0" applyNumberFormat="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109" fillId="54" borderId="29" applyNumberFormat="0" applyAlignment="0" applyProtection="0">
      <alignment vertical="center"/>
    </xf>
    <xf numFmtId="0" fontId="24" fillId="41" borderId="0" applyNumberFormat="0" applyBorder="0" applyAlignment="0" applyProtection="0">
      <alignment vertical="center"/>
    </xf>
    <xf numFmtId="9" fontId="7" fillId="0" borderId="0" applyFont="0" applyFill="0" applyBorder="0" applyAlignment="0" applyProtection="0">
      <alignment vertical="center"/>
    </xf>
    <xf numFmtId="0" fontId="24" fillId="54" borderId="0" applyNumberFormat="0" applyBorder="0" applyAlignment="0" applyProtection="0">
      <alignment vertical="center"/>
    </xf>
    <xf numFmtId="0" fontId="7" fillId="0" borderId="0">
      <alignment vertical="center"/>
    </xf>
    <xf numFmtId="0" fontId="109" fillId="54" borderId="29" applyNumberFormat="0" applyAlignment="0" applyProtection="0">
      <alignment vertical="center"/>
    </xf>
    <xf numFmtId="0" fontId="24" fillId="41" borderId="0" applyNumberFormat="0" applyBorder="0" applyAlignment="0" applyProtection="0">
      <alignment vertical="center"/>
    </xf>
    <xf numFmtId="0" fontId="24" fillId="54" borderId="0" applyNumberFormat="0" applyBorder="0" applyAlignment="0" applyProtection="0">
      <alignment vertical="center"/>
    </xf>
    <xf numFmtId="0" fontId="85" fillId="0" borderId="8" applyNumberFormat="0" applyFill="0" applyProtection="0">
      <alignment horizontal="left" vertical="center"/>
    </xf>
    <xf numFmtId="0" fontId="7" fillId="0" borderId="0">
      <alignment vertical="center"/>
    </xf>
    <xf numFmtId="0" fontId="109" fillId="54" borderId="29" applyNumberFormat="0" applyAlignment="0" applyProtection="0">
      <alignment vertical="center"/>
    </xf>
    <xf numFmtId="0" fontId="24" fillId="41" borderId="0" applyNumberFormat="0" applyBorder="0" applyAlignment="0" applyProtection="0">
      <alignment vertical="center"/>
    </xf>
    <xf numFmtId="0" fontId="81" fillId="41" borderId="0" applyNumberFormat="0" applyBorder="0" applyAlignment="0" applyProtection="0">
      <alignment vertical="center"/>
    </xf>
    <xf numFmtId="0" fontId="97" fillId="0" borderId="0" applyNumberFormat="0" applyFill="0" applyBorder="0" applyAlignment="0" applyProtection="0">
      <alignment vertical="center"/>
    </xf>
    <xf numFmtId="0" fontId="81" fillId="41" borderId="0" applyNumberFormat="0" applyBorder="0" applyAlignment="0" applyProtection="0">
      <alignment vertical="center"/>
    </xf>
    <xf numFmtId="0" fontId="7" fillId="62" borderId="0" applyNumberFormat="0" applyFont="0" applyBorder="0" applyAlignment="0" applyProtection="0">
      <alignment vertical="center"/>
    </xf>
    <xf numFmtId="0" fontId="81" fillId="41" borderId="0" applyNumberFormat="0" applyBorder="0" applyAlignment="0" applyProtection="0">
      <alignment vertical="center"/>
    </xf>
    <xf numFmtId="0" fontId="81" fillId="42" borderId="0" applyNumberFormat="0" applyBorder="0" applyAlignment="0" applyProtection="0">
      <alignment vertical="center"/>
    </xf>
    <xf numFmtId="0" fontId="81" fillId="39" borderId="0" applyNumberFormat="0" applyBorder="0" applyAlignment="0" applyProtection="0">
      <alignment vertical="center"/>
    </xf>
    <xf numFmtId="0" fontId="81" fillId="39" borderId="0" applyNumberFormat="0" applyBorder="0" applyAlignment="0" applyProtection="0">
      <alignment vertical="center"/>
    </xf>
    <xf numFmtId="0" fontId="111" fillId="0" borderId="0">
      <alignment vertical="center"/>
    </xf>
    <xf numFmtId="0" fontId="81" fillId="39" borderId="0" applyNumberFormat="0" applyBorder="0" applyAlignment="0" applyProtection="0">
      <alignment vertical="center"/>
    </xf>
    <xf numFmtId="0" fontId="78" fillId="0" borderId="22" applyNumberFormat="0" applyFill="0" applyProtection="0">
      <alignment horizontal="left" vertical="center"/>
    </xf>
    <xf numFmtId="0" fontId="94" fillId="0" borderId="26">
      <alignment horizontal="center" vertical="center"/>
    </xf>
    <xf numFmtId="0" fontId="81" fillId="39" borderId="0" applyNumberFormat="0" applyBorder="0" applyAlignment="0" applyProtection="0">
      <alignment vertical="center"/>
    </xf>
    <xf numFmtId="0" fontId="113" fillId="0" borderId="34" applyNumberFormat="0" applyFill="0" applyAlignment="0" applyProtection="0">
      <alignment vertical="center"/>
    </xf>
    <xf numFmtId="9" fontId="7" fillId="0" borderId="0" applyFont="0" applyFill="0" applyBorder="0" applyAlignment="0" applyProtection="0">
      <alignment vertical="center"/>
    </xf>
    <xf numFmtId="0" fontId="81" fillId="39" borderId="0" applyNumberFormat="0" applyBorder="0" applyAlignment="0" applyProtection="0">
      <alignment vertical="center"/>
    </xf>
    <xf numFmtId="0" fontId="7" fillId="0" borderId="0">
      <alignment vertical="center"/>
    </xf>
    <xf numFmtId="0" fontId="91" fillId="0" borderId="25" applyNumberFormat="0" applyFill="0" applyAlignment="0" applyProtection="0">
      <alignment vertical="center"/>
    </xf>
    <xf numFmtId="0" fontId="81" fillId="39" borderId="0" applyNumberFormat="0" applyBorder="0" applyAlignment="0" applyProtection="0">
      <alignment vertical="center"/>
    </xf>
    <xf numFmtId="0" fontId="91" fillId="0" borderId="25" applyNumberFormat="0" applyFill="0" applyAlignment="0" applyProtection="0">
      <alignment vertical="center"/>
    </xf>
    <xf numFmtId="0" fontId="81" fillId="39" borderId="0" applyNumberFormat="0" applyBorder="0" applyAlignment="0" applyProtection="0">
      <alignment vertical="center"/>
    </xf>
    <xf numFmtId="0" fontId="81" fillId="38" borderId="0" applyNumberFormat="0" applyBorder="0" applyAlignment="0" applyProtection="0">
      <alignment vertical="center"/>
    </xf>
    <xf numFmtId="0" fontId="7" fillId="0" borderId="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24" fillId="45" borderId="0" applyNumberFormat="0" applyBorder="0" applyAlignment="0" applyProtection="0">
      <alignment vertical="center"/>
    </xf>
    <xf numFmtId="0" fontId="86" fillId="44" borderId="1" applyNumberFormat="0" applyBorder="0" applyAlignment="0" applyProtection="0">
      <alignment vertical="center"/>
    </xf>
    <xf numFmtId="0" fontId="24" fillId="52" borderId="0" applyNumberFormat="0" applyBorder="0" applyAlignment="0" applyProtection="0">
      <alignment vertical="center"/>
    </xf>
    <xf numFmtId="0" fontId="83" fillId="40" borderId="0" applyNumberFormat="0" applyBorder="0" applyAlignment="0" applyProtection="0">
      <alignment vertical="center"/>
    </xf>
    <xf numFmtId="0" fontId="7" fillId="0" borderId="0">
      <alignment vertical="center"/>
    </xf>
    <xf numFmtId="0" fontId="81" fillId="49" borderId="0" applyNumberFormat="0" applyBorder="0" applyAlignment="0" applyProtection="0">
      <alignment vertical="center"/>
    </xf>
    <xf numFmtId="0" fontId="103" fillId="0" borderId="30" applyNumberFormat="0" applyFill="0" applyAlignment="0" applyProtection="0">
      <alignment vertical="center"/>
    </xf>
    <xf numFmtId="0" fontId="83" fillId="40" borderId="0" applyNumberFormat="0" applyBorder="0" applyAlignment="0" applyProtection="0">
      <alignment vertical="center"/>
    </xf>
    <xf numFmtId="0" fontId="7" fillId="0" borderId="0">
      <alignment vertical="center"/>
    </xf>
    <xf numFmtId="0" fontId="81" fillId="49" borderId="0" applyNumberFormat="0" applyBorder="0" applyAlignment="0" applyProtection="0">
      <alignment vertical="center"/>
    </xf>
    <xf numFmtId="0" fontId="81" fillId="38" borderId="0" applyNumberFormat="0" applyBorder="0" applyAlignment="0" applyProtection="0">
      <alignment vertical="center"/>
    </xf>
    <xf numFmtId="0" fontId="114" fillId="54" borderId="35">
      <alignment horizontal="left" vertical="center"/>
      <protection locked="0" hidden="1"/>
    </xf>
    <xf numFmtId="0" fontId="81" fillId="38" borderId="0" applyNumberFormat="0" applyBorder="0" applyAlignment="0" applyProtection="0">
      <alignment vertical="center"/>
    </xf>
    <xf numFmtId="0" fontId="103" fillId="0" borderId="30" applyNumberFormat="0" applyFill="0" applyAlignment="0" applyProtection="0">
      <alignment vertical="center"/>
    </xf>
    <xf numFmtId="0" fontId="114" fillId="54" borderId="35">
      <alignment horizontal="left" vertical="center"/>
      <protection locked="0" hidden="1"/>
    </xf>
    <xf numFmtId="0" fontId="81" fillId="38" borderId="0" applyNumberFormat="0" applyBorder="0" applyAlignment="0" applyProtection="0">
      <alignment vertical="center"/>
    </xf>
    <xf numFmtId="0" fontId="93" fillId="0" borderId="31" applyNumberFormat="0" applyFill="0" applyAlignment="0" applyProtection="0">
      <alignment vertical="center"/>
    </xf>
    <xf numFmtId="183" fontId="7" fillId="0" borderId="0" applyFont="0" applyFill="0" applyBorder="0" applyAlignment="0" applyProtection="0">
      <alignment vertical="center"/>
    </xf>
    <xf numFmtId="0" fontId="81" fillId="38" borderId="0" applyNumberFormat="0" applyBorder="0" applyAlignment="0" applyProtection="0">
      <alignment vertical="center"/>
    </xf>
    <xf numFmtId="0" fontId="54" fillId="0" borderId="36" applyNumberFormat="0" applyFill="0" applyAlignment="0" applyProtection="0">
      <alignment vertical="center"/>
    </xf>
    <xf numFmtId="0" fontId="92" fillId="50" borderId="0" applyNumberFormat="0" applyBorder="0" applyAlignment="0" applyProtection="0">
      <alignment vertical="center"/>
    </xf>
    <xf numFmtId="0" fontId="81" fillId="38" borderId="0" applyNumberFormat="0" applyBorder="0" applyAlignment="0" applyProtection="0">
      <alignment vertical="center"/>
    </xf>
    <xf numFmtId="0" fontId="54" fillId="0" borderId="36" applyNumberFormat="0" applyFill="0" applyAlignment="0" applyProtection="0">
      <alignment vertical="center"/>
    </xf>
    <xf numFmtId="0" fontId="92" fillId="50" borderId="0" applyNumberFormat="0" applyBorder="0" applyAlignment="0" applyProtection="0">
      <alignment vertical="center"/>
    </xf>
    <xf numFmtId="0" fontId="91" fillId="0" borderId="25" applyNumberFormat="0" applyFill="0" applyAlignment="0" applyProtection="0">
      <alignment vertical="center"/>
    </xf>
    <xf numFmtId="0" fontId="81" fillId="38" borderId="0" applyNumberFormat="0" applyBorder="0" applyAlignment="0" applyProtection="0">
      <alignment vertical="center"/>
    </xf>
    <xf numFmtId="0" fontId="54" fillId="0" borderId="23" applyNumberFormat="0" applyFill="0" applyAlignment="0" applyProtection="0">
      <alignment vertical="center"/>
    </xf>
    <xf numFmtId="0" fontId="91" fillId="0" borderId="25" applyNumberFormat="0" applyFill="0" applyAlignment="0" applyProtection="0">
      <alignment vertical="center"/>
    </xf>
    <xf numFmtId="0" fontId="81" fillId="38" borderId="0" applyNumberFormat="0" applyBorder="0" applyAlignment="0" applyProtection="0">
      <alignment vertical="center"/>
    </xf>
    <xf numFmtId="0" fontId="54" fillId="0" borderId="23" applyNumberFormat="0" applyFill="0" applyAlignment="0" applyProtection="0">
      <alignment vertical="center"/>
    </xf>
    <xf numFmtId="9" fontId="7" fillId="0" borderId="0" applyFont="0" applyFill="0" applyBorder="0" applyAlignment="0" applyProtection="0">
      <alignment vertical="center"/>
    </xf>
    <xf numFmtId="0" fontId="24" fillId="44" borderId="0" applyNumberFormat="0" applyBorder="0" applyAlignment="0" applyProtection="0">
      <alignment vertical="center"/>
    </xf>
    <xf numFmtId="0" fontId="24" fillId="54" borderId="0" applyNumberFormat="0" applyBorder="0" applyAlignment="0" applyProtection="0">
      <alignment vertical="center"/>
    </xf>
    <xf numFmtId="0" fontId="93" fillId="0" borderId="31" applyNumberFormat="0" applyFill="0" applyAlignment="0" applyProtection="0">
      <alignment vertical="center"/>
    </xf>
    <xf numFmtId="0" fontId="24" fillId="54" borderId="0" applyNumberFormat="0" applyBorder="0" applyAlignment="0" applyProtection="0">
      <alignment vertical="center"/>
    </xf>
    <xf numFmtId="0" fontId="7" fillId="0" borderId="0">
      <alignment vertical="center"/>
    </xf>
    <xf numFmtId="0" fontId="7" fillId="0" borderId="0">
      <alignment vertical="center"/>
    </xf>
    <xf numFmtId="0" fontId="94" fillId="0" borderId="0" applyNumberFormat="0" applyFill="0" applyBorder="0" applyAlignment="0" applyProtection="0">
      <alignment vertical="center"/>
    </xf>
    <xf numFmtId="0" fontId="81" fillId="54" borderId="0" applyNumberFormat="0" applyBorder="0" applyAlignment="0" applyProtection="0">
      <alignment vertical="center"/>
    </xf>
    <xf numFmtId="0" fontId="81" fillId="54" borderId="0" applyNumberFormat="0" applyBorder="0" applyAlignment="0" applyProtection="0">
      <alignment vertical="center"/>
    </xf>
    <xf numFmtId="0" fontId="91" fillId="0" borderId="25" applyNumberFormat="0" applyFill="0" applyAlignment="0" applyProtection="0">
      <alignment vertical="center"/>
    </xf>
    <xf numFmtId="0" fontId="81" fillId="42" borderId="0" applyNumberFormat="0" applyBorder="0" applyAlignment="0" applyProtection="0">
      <alignment vertical="center"/>
    </xf>
    <xf numFmtId="9" fontId="7" fillId="0" borderId="0" applyFont="0" applyFill="0" applyBorder="0" applyAlignment="0" applyProtection="0">
      <alignment vertical="center"/>
    </xf>
    <xf numFmtId="184" fontId="7" fillId="0" borderId="0" applyFont="0" applyFill="0" applyBorder="0" applyAlignment="0" applyProtection="0">
      <alignment vertical="center"/>
    </xf>
    <xf numFmtId="185" fontId="7" fillId="0" borderId="0" applyFont="0" applyFill="0" applyBorder="0" applyAlignment="0" applyProtection="0">
      <alignment vertical="center"/>
    </xf>
    <xf numFmtId="0" fontId="93" fillId="0" borderId="31" applyNumberFormat="0" applyFill="0" applyAlignment="0" applyProtection="0">
      <alignment vertical="center"/>
    </xf>
    <xf numFmtId="0" fontId="115" fillId="0" borderId="0" applyNumberFormat="0" applyFill="0" applyBorder="0" applyAlignment="0" applyProtection="0">
      <alignment vertical="center"/>
    </xf>
    <xf numFmtId="186" fontId="111" fillId="0" borderId="0">
      <alignment vertical="center"/>
    </xf>
    <xf numFmtId="0" fontId="83" fillId="40" borderId="0" applyNumberFormat="0" applyBorder="0" applyAlignment="0" applyProtection="0">
      <alignment vertical="center"/>
    </xf>
    <xf numFmtId="0" fontId="7" fillId="0" borderId="0">
      <alignment vertical="center"/>
    </xf>
    <xf numFmtId="0" fontId="103" fillId="0" borderId="30" applyNumberFormat="0" applyFill="0" applyAlignment="0" applyProtection="0">
      <alignment vertical="center"/>
    </xf>
    <xf numFmtId="0" fontId="110" fillId="0" borderId="0">
      <alignment vertical="center"/>
    </xf>
    <xf numFmtId="15" fontId="107" fillId="0" borderId="0">
      <alignment vertical="center"/>
    </xf>
    <xf numFmtId="15" fontId="107" fillId="0" borderId="0">
      <alignment vertical="center"/>
    </xf>
    <xf numFmtId="0" fontId="102" fillId="50" borderId="0" applyNumberFormat="0" applyBorder="0" applyAlignment="0" applyProtection="0">
      <alignment vertical="center"/>
    </xf>
    <xf numFmtId="187" fontId="111" fillId="0" borderId="0">
      <alignment vertical="center"/>
    </xf>
    <xf numFmtId="0" fontId="7" fillId="0" borderId="0">
      <alignment vertical="center"/>
    </xf>
    <xf numFmtId="0" fontId="86" fillId="41" borderId="0" applyNumberFormat="0" applyBorder="0" applyAlignment="0" applyProtection="0">
      <alignment vertical="center"/>
    </xf>
    <xf numFmtId="0" fontId="116" fillId="0" borderId="37" applyNumberFormat="0" applyFill="0" applyAlignment="0" applyProtection="0">
      <alignment vertical="center"/>
    </xf>
    <xf numFmtId="9" fontId="7" fillId="0" borderId="0" applyFont="0" applyFill="0" applyBorder="0" applyAlignment="0" applyProtection="0">
      <alignment vertical="center"/>
    </xf>
    <xf numFmtId="0" fontId="7" fillId="0" borderId="0">
      <alignment vertical="center"/>
    </xf>
    <xf numFmtId="0" fontId="106" fillId="0" borderId="33" applyNumberFormat="0" applyAlignment="0" applyProtection="0">
      <alignment horizontal="left" vertical="center"/>
    </xf>
    <xf numFmtId="0" fontId="80" fillId="39" borderId="0" applyNumberFormat="0" applyBorder="0" applyAlignment="0" applyProtection="0">
      <alignment vertical="center"/>
    </xf>
    <xf numFmtId="0" fontId="106" fillId="0" borderId="3">
      <alignment horizontal="left" vertical="center"/>
    </xf>
    <xf numFmtId="0" fontId="106" fillId="0" borderId="3">
      <alignment horizontal="left" vertical="center"/>
    </xf>
    <xf numFmtId="0" fontId="86" fillId="44" borderId="1" applyNumberFormat="0" applyBorder="0" applyAlignment="0" applyProtection="0">
      <alignment vertical="center"/>
    </xf>
    <xf numFmtId="43" fontId="0" fillId="0" borderId="0" applyFont="0" applyFill="0" applyBorder="0" applyAlignment="0" applyProtection="0">
      <alignment vertical="center"/>
    </xf>
    <xf numFmtId="0" fontId="86" fillId="44" borderId="1" applyNumberFormat="0" applyBorder="0" applyAlignment="0" applyProtection="0">
      <alignment vertical="center"/>
    </xf>
    <xf numFmtId="43" fontId="0" fillId="0" borderId="0" applyFont="0" applyFill="0" applyBorder="0" applyAlignment="0" applyProtection="0">
      <alignment vertical="center"/>
    </xf>
    <xf numFmtId="0" fontId="86" fillId="44" borderId="1" applyNumberFormat="0" applyBorder="0" applyAlignment="0" applyProtection="0">
      <alignment vertical="center"/>
    </xf>
    <xf numFmtId="0" fontId="86" fillId="44" borderId="1" applyNumberFormat="0" applyBorder="0" applyAlignment="0" applyProtection="0">
      <alignment vertical="center"/>
    </xf>
    <xf numFmtId="0" fontId="7" fillId="0" borderId="0">
      <alignment vertical="center"/>
    </xf>
    <xf numFmtId="0" fontId="86" fillId="44" borderId="1" applyNumberFormat="0" applyBorder="0" applyAlignment="0" applyProtection="0">
      <alignment vertical="center"/>
    </xf>
    <xf numFmtId="0" fontId="86" fillId="44" borderId="1" applyNumberFormat="0" applyBorder="0" applyAlignment="0" applyProtection="0">
      <alignment vertical="center"/>
    </xf>
    <xf numFmtId="0" fontId="80" fillId="63" borderId="0" applyNumberFormat="0" applyBorder="0" applyAlignment="0" applyProtection="0">
      <alignment vertical="center"/>
    </xf>
    <xf numFmtId="0" fontId="7" fillId="0" borderId="0">
      <alignment vertical="center"/>
    </xf>
    <xf numFmtId="188" fontId="117" fillId="64" borderId="0">
      <alignment vertical="center"/>
    </xf>
    <xf numFmtId="188" fontId="118" fillId="65" borderId="0">
      <alignment vertical="center"/>
    </xf>
    <xf numFmtId="0" fontId="97" fillId="0" borderId="0" applyNumberFormat="0" applyFill="0" applyBorder="0" applyAlignment="0" applyProtection="0">
      <alignment vertical="center"/>
    </xf>
    <xf numFmtId="38" fontId="7" fillId="0" borderId="0" applyFont="0" applyFill="0" applyBorder="0" applyAlignment="0" applyProtection="0">
      <alignment vertical="center"/>
    </xf>
    <xf numFmtId="0" fontId="78" fillId="0" borderId="22" applyNumberFormat="0" applyFill="0" applyProtection="0">
      <alignment horizontal="center" vertical="center"/>
    </xf>
    <xf numFmtId="0" fontId="7" fillId="0" borderId="0">
      <alignment vertical="center"/>
    </xf>
    <xf numFmtId="40" fontId="7" fillId="0" borderId="0" applyFont="0" applyFill="0" applyBorder="0" applyAlignment="0" applyProtection="0">
      <alignment vertical="center"/>
    </xf>
    <xf numFmtId="0" fontId="7" fillId="0" borderId="0">
      <alignment vertical="center"/>
    </xf>
    <xf numFmtId="177" fontId="7" fillId="0" borderId="0" applyFont="0" applyFill="0" applyBorder="0" applyAlignment="0" applyProtection="0">
      <alignment vertical="center"/>
    </xf>
    <xf numFmtId="43" fontId="0" fillId="0" borderId="0" applyFont="0" applyFill="0" applyBorder="0" applyAlignment="0" applyProtection="0">
      <alignment vertical="center"/>
    </xf>
    <xf numFmtId="189" fontId="7" fillId="0" borderId="0" applyFont="0" applyFill="0" applyBorder="0" applyAlignment="0" applyProtection="0">
      <alignment vertical="center"/>
    </xf>
    <xf numFmtId="40" fontId="119" fillId="58" borderId="35">
      <alignment horizontal="centerContinuous" vertical="center"/>
    </xf>
    <xf numFmtId="0" fontId="91" fillId="0" borderId="25" applyNumberFormat="0" applyFill="0" applyAlignment="0" applyProtection="0">
      <alignment vertical="center"/>
    </xf>
    <xf numFmtId="1" fontId="85" fillId="0" borderId="22" applyFill="0" applyProtection="0">
      <alignment horizontal="center" vertical="center"/>
    </xf>
    <xf numFmtId="1" fontId="85" fillId="0" borderId="22" applyFill="0" applyProtection="0">
      <alignment horizontal="center" vertical="center"/>
    </xf>
    <xf numFmtId="40" fontId="119" fillId="58" borderId="35">
      <alignment horizontal="centerContinuous" vertical="center"/>
    </xf>
    <xf numFmtId="37" fontId="120" fillId="0" borderId="0">
      <alignment vertical="center"/>
    </xf>
    <xf numFmtId="0" fontId="94" fillId="0" borderId="26">
      <alignment horizontal="center" vertical="center"/>
    </xf>
    <xf numFmtId="9" fontId="7" fillId="0" borderId="0" applyFont="0" applyFill="0" applyBorder="0" applyAlignment="0" applyProtection="0">
      <alignment vertical="center"/>
    </xf>
    <xf numFmtId="37" fontId="120" fillId="0" borderId="0">
      <alignment vertical="center"/>
    </xf>
    <xf numFmtId="0" fontId="94" fillId="0" borderId="26">
      <alignment horizontal="center" vertical="center"/>
    </xf>
    <xf numFmtId="0" fontId="0" fillId="0" borderId="0">
      <alignment vertical="center"/>
    </xf>
    <xf numFmtId="37" fontId="120" fillId="0" borderId="0">
      <alignment vertical="center"/>
    </xf>
    <xf numFmtId="0" fontId="94" fillId="0" borderId="26">
      <alignment horizontal="center" vertical="center"/>
    </xf>
    <xf numFmtId="9" fontId="7" fillId="0" borderId="0" applyFont="0" applyFill="0" applyBorder="0" applyAlignment="0" applyProtection="0">
      <alignment vertical="center"/>
    </xf>
    <xf numFmtId="37" fontId="120" fillId="0" borderId="0">
      <alignment vertical="center"/>
    </xf>
    <xf numFmtId="0" fontId="94" fillId="0" borderId="26">
      <alignment horizontal="center" vertical="center"/>
    </xf>
    <xf numFmtId="190" fontId="85" fillId="0" borderId="0">
      <alignment vertical="center"/>
    </xf>
    <xf numFmtId="9" fontId="7" fillId="0" borderId="0" applyFont="0" applyFill="0" applyBorder="0" applyAlignment="0" applyProtection="0">
      <alignment vertical="center"/>
    </xf>
    <xf numFmtId="0" fontId="100" fillId="0" borderId="0">
      <alignment vertical="center"/>
    </xf>
    <xf numFmtId="14" fontId="84" fillId="0" borderId="0">
      <alignment horizontal="center" vertical="center" wrapText="1"/>
      <protection locked="0"/>
    </xf>
    <xf numFmtId="0" fontId="109" fillId="54" borderId="29" applyNumberFormat="0" applyAlignment="0" applyProtection="0">
      <alignment vertical="center"/>
    </xf>
    <xf numFmtId="0" fontId="7" fillId="0" borderId="0">
      <alignment vertical="center"/>
    </xf>
    <xf numFmtId="3" fontId="7" fillId="0" borderId="0" applyFont="0" applyFill="0" applyBorder="0" applyAlignment="0" applyProtection="0">
      <alignment vertical="center"/>
    </xf>
    <xf numFmtId="0" fontId="7" fillId="0" borderId="0">
      <alignment vertical="center"/>
    </xf>
    <xf numFmtId="0" fontId="0" fillId="0" borderId="0">
      <alignment vertical="center"/>
    </xf>
    <xf numFmtId="10" fontId="7" fillId="0" borderId="0" applyFont="0" applyFill="0" applyBorder="0" applyAlignment="0" applyProtection="0">
      <alignment vertical="center"/>
    </xf>
    <xf numFmtId="0" fontId="108" fillId="60" borderId="12">
      <alignment vertical="center"/>
      <protection locked="0"/>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191" fontId="7" fillId="0" borderId="0" applyFont="0" applyFill="0" applyProtection="0">
      <alignment vertical="center"/>
    </xf>
    <xf numFmtId="0" fontId="121" fillId="0" borderId="0" applyNumberFormat="0" applyFill="0" applyBorder="0" applyAlignment="0" applyProtection="0">
      <alignment vertical="center"/>
    </xf>
    <xf numFmtId="0" fontId="90" fillId="0" borderId="0" applyNumberFormat="0" applyFill="0" applyBorder="0" applyAlignment="0" applyProtection="0">
      <alignment vertical="center"/>
    </xf>
    <xf numFmtId="9" fontId="7" fillId="0" borderId="0" applyFont="0" applyFill="0" applyBorder="0" applyAlignment="0" applyProtection="0">
      <alignment vertical="center"/>
    </xf>
    <xf numFmtId="0" fontId="80" fillId="66" borderId="0" applyNumberFormat="0" applyBorder="0" applyAlignment="0" applyProtection="0">
      <alignment vertical="center"/>
    </xf>
    <xf numFmtId="0" fontId="7" fillId="0" borderId="0" applyNumberFormat="0" applyFont="0" applyFill="0" applyBorder="0" applyAlignment="0" applyProtection="0">
      <alignment horizontal="left" vertical="center"/>
    </xf>
    <xf numFmtId="15" fontId="7" fillId="0" borderId="0" applyFont="0" applyFill="0" applyBorder="0" applyAlignment="0" applyProtection="0">
      <alignment vertical="center"/>
    </xf>
    <xf numFmtId="0" fontId="85" fillId="0" borderId="8" applyNumberFormat="0" applyFill="0" applyProtection="0">
      <alignment horizontal="right" vertical="center"/>
    </xf>
    <xf numFmtId="0" fontId="94" fillId="0" borderId="26">
      <alignment horizontal="center" vertical="center"/>
    </xf>
    <xf numFmtId="15" fontId="7" fillId="0" borderId="0" applyFont="0" applyFill="0" applyBorder="0" applyAlignment="0" applyProtection="0">
      <alignment vertical="center"/>
    </xf>
    <xf numFmtId="0" fontId="85" fillId="0" borderId="8" applyNumberFormat="0" applyFill="0" applyProtection="0">
      <alignment horizontal="right" vertical="center"/>
    </xf>
    <xf numFmtId="0" fontId="93" fillId="0" borderId="0" applyNumberFormat="0" applyFill="0" applyBorder="0" applyAlignment="0" applyProtection="0">
      <alignment vertical="center"/>
    </xf>
    <xf numFmtId="4" fontId="7" fillId="0" borderId="0" applyFont="0" applyFill="0" applyBorder="0" applyAlignment="0" applyProtection="0">
      <alignment vertical="center"/>
    </xf>
    <xf numFmtId="0" fontId="7" fillId="0" borderId="0">
      <alignment vertical="center"/>
    </xf>
    <xf numFmtId="4" fontId="7" fillId="0" borderId="0" applyFont="0" applyFill="0" applyBorder="0" applyAlignment="0" applyProtection="0">
      <alignment vertical="center"/>
    </xf>
    <xf numFmtId="0" fontId="85" fillId="0" borderId="8" applyNumberFormat="0" applyFill="0" applyProtection="0">
      <alignment horizontal="right" vertical="center"/>
    </xf>
    <xf numFmtId="0" fontId="0" fillId="0" borderId="0">
      <alignment vertical="center"/>
    </xf>
    <xf numFmtId="0" fontId="94" fillId="0" borderId="26">
      <alignment horizontal="center" vertical="center"/>
    </xf>
    <xf numFmtId="0" fontId="0" fillId="0" borderId="0">
      <alignment vertical="center"/>
    </xf>
    <xf numFmtId="0" fontId="94" fillId="0" borderId="26">
      <alignment horizontal="center" vertical="center"/>
    </xf>
    <xf numFmtId="0" fontId="94" fillId="0" borderId="26">
      <alignment horizontal="center" vertical="center"/>
    </xf>
    <xf numFmtId="0" fontId="94" fillId="0" borderId="26">
      <alignment horizontal="center" vertical="center"/>
    </xf>
    <xf numFmtId="0" fontId="7" fillId="0" borderId="0">
      <alignment vertical="center"/>
    </xf>
    <xf numFmtId="3" fontId="7" fillId="0" borderId="0" applyFont="0" applyFill="0" applyBorder="0" applyAlignment="0" applyProtection="0">
      <alignment vertical="center"/>
    </xf>
    <xf numFmtId="0" fontId="7" fillId="0" borderId="0">
      <alignment vertical="center"/>
    </xf>
    <xf numFmtId="0" fontId="109" fillId="54" borderId="29" applyNumberFormat="0" applyAlignment="0" applyProtection="0">
      <alignment vertical="center"/>
    </xf>
    <xf numFmtId="0" fontId="7" fillId="0" borderId="0">
      <alignment vertical="center"/>
    </xf>
    <xf numFmtId="0" fontId="7" fillId="62" borderId="0" applyNumberFormat="0" applyFont="0" applyBorder="0" applyAlignment="0" applyProtection="0">
      <alignment vertical="center"/>
    </xf>
    <xf numFmtId="0" fontId="108" fillId="60" borderId="12">
      <alignment vertical="center"/>
      <protection locked="0"/>
    </xf>
    <xf numFmtId="0" fontId="122" fillId="0" borderId="0">
      <alignment vertical="center"/>
    </xf>
    <xf numFmtId="0" fontId="80" fillId="56" borderId="0" applyNumberFormat="0" applyBorder="0" applyAlignment="0" applyProtection="0">
      <alignment vertical="center"/>
    </xf>
    <xf numFmtId="0" fontId="108" fillId="60" borderId="12">
      <alignment vertical="center"/>
      <protection locked="0"/>
    </xf>
    <xf numFmtId="0" fontId="7" fillId="0" borderId="0">
      <alignment vertical="center"/>
    </xf>
    <xf numFmtId="0" fontId="108" fillId="60" borderId="12">
      <alignment vertical="center"/>
      <protection locked="0"/>
    </xf>
    <xf numFmtId="9" fontId="7" fillId="0" borderId="0" applyFont="0" applyFill="0" applyBorder="0" applyAlignment="0" applyProtection="0">
      <alignment vertical="center"/>
    </xf>
    <xf numFmtId="43" fontId="0"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178" fontId="0" fillId="0" borderId="0" applyFont="0" applyFill="0" applyBorder="0" applyAlignment="0" applyProtection="0">
      <alignment vertical="center"/>
    </xf>
    <xf numFmtId="0" fontId="123" fillId="0" borderId="0" applyNumberFormat="0" applyFill="0" applyBorder="0" applyAlignment="0" applyProtection="0">
      <alignment vertical="center"/>
    </xf>
    <xf numFmtId="0" fontId="90" fillId="0" borderId="0" applyNumberForma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97" fillId="0" borderId="0" applyNumberFormat="0" applyFill="0" applyBorder="0" applyAlignment="0" applyProtection="0">
      <alignment vertical="center"/>
    </xf>
    <xf numFmtId="0" fontId="92" fillId="47" borderId="0" applyNumberFormat="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pplyProtection="0"/>
    <xf numFmtId="9" fontId="7"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0" fillId="0" borderId="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116" fillId="0" borderId="37" applyNumberFormat="0" applyFill="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103" fillId="0" borderId="30" applyNumberFormat="0" applyFill="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85" fillId="0" borderId="8" applyNumberFormat="0" applyFill="0" applyProtection="0">
      <alignment horizontal="right" vertical="center"/>
    </xf>
    <xf numFmtId="9" fontId="7"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0" fontId="113" fillId="0" borderId="34" applyNumberFormat="0" applyFill="0" applyAlignment="0" applyProtection="0">
      <alignment vertical="center"/>
    </xf>
    <xf numFmtId="9" fontId="7" fillId="0" borderId="0" applyFont="0" applyFill="0" applyBorder="0" applyAlignment="0" applyProtection="0">
      <alignment vertical="center"/>
    </xf>
    <xf numFmtId="0" fontId="123" fillId="0" borderId="38" applyNumberFormat="0" applyFill="0" applyAlignment="0" applyProtection="0">
      <alignment vertical="center"/>
    </xf>
    <xf numFmtId="0" fontId="121" fillId="0" borderId="0" applyNumberFormat="0" applyFill="0" applyBorder="0" applyAlignment="0" applyProtection="0">
      <alignment vertical="center"/>
    </xf>
    <xf numFmtId="9" fontId="7" fillId="0" borderId="0" applyFont="0" applyFill="0" applyBorder="0" applyAlignment="0" applyProtection="0">
      <alignment vertical="center"/>
    </xf>
    <xf numFmtId="0" fontId="97" fillId="0" borderId="0" applyNumberFormat="0" applyFill="0" applyBorder="0" applyAlignment="0" applyProtection="0">
      <alignment vertical="center"/>
    </xf>
    <xf numFmtId="0" fontId="90" fillId="0" borderId="0" applyNumberFormat="0" applyFill="0" applyBorder="0" applyAlignment="0" applyProtection="0">
      <alignment vertical="center"/>
    </xf>
    <xf numFmtId="9" fontId="7" fillId="0" borderId="0" applyFont="0" applyFill="0" applyBorder="0" applyAlignment="0" applyProtection="0">
      <alignment vertical="center"/>
    </xf>
    <xf numFmtId="0" fontId="97" fillId="0" borderId="0" applyNumberFormat="0" applyFill="0" applyBorder="0" applyAlignment="0" applyProtection="0">
      <alignment vertical="center"/>
    </xf>
    <xf numFmtId="9" fontId="7" fillId="0" borderId="0" applyFont="0" applyFill="0" applyBorder="0" applyAlignment="0" applyProtection="0">
      <alignment vertical="center"/>
    </xf>
    <xf numFmtId="0" fontId="124" fillId="0" borderId="8" applyNumberFormat="0" applyFill="0" applyProtection="0">
      <alignment horizontal="center" vertical="center"/>
    </xf>
    <xf numFmtId="192" fontId="7" fillId="0" borderId="0" applyFont="0" applyFill="0" applyBorder="0" applyAlignment="0" applyProtection="0">
      <alignment vertical="center"/>
    </xf>
    <xf numFmtId="0" fontId="85" fillId="0" borderId="8" applyNumberFormat="0" applyFill="0" applyProtection="0">
      <alignment horizontal="right" vertical="center"/>
    </xf>
    <xf numFmtId="0" fontId="85" fillId="0" borderId="8" applyNumberFormat="0" applyFill="0" applyProtection="0">
      <alignment horizontal="right" vertical="center"/>
    </xf>
    <xf numFmtId="0" fontId="91" fillId="0" borderId="25" applyNumberFormat="0" applyFill="0" applyAlignment="0" applyProtection="0">
      <alignment vertical="center"/>
    </xf>
    <xf numFmtId="0" fontId="91" fillId="0" borderId="25" applyNumberFormat="0" applyFill="0" applyAlignment="0" applyProtection="0">
      <alignment vertical="center"/>
    </xf>
    <xf numFmtId="0" fontId="103" fillId="0" borderId="30" applyNumberFormat="0" applyFill="0" applyAlignment="0" applyProtection="0">
      <alignment vertical="center"/>
    </xf>
    <xf numFmtId="0" fontId="7" fillId="0" borderId="0">
      <alignment vertical="center"/>
    </xf>
    <xf numFmtId="0" fontId="91" fillId="0" borderId="25" applyNumberFormat="0" applyFill="0" applyAlignment="0" applyProtection="0">
      <alignment vertical="center"/>
    </xf>
    <xf numFmtId="0" fontId="7" fillId="0" borderId="0">
      <alignment vertical="center"/>
    </xf>
    <xf numFmtId="0" fontId="103" fillId="0" borderId="30" applyNumberFormat="0" applyFill="0" applyAlignment="0" applyProtection="0">
      <alignment vertical="center"/>
    </xf>
    <xf numFmtId="0" fontId="7" fillId="0" borderId="0">
      <alignment vertical="center"/>
    </xf>
    <xf numFmtId="0" fontId="103" fillId="0" borderId="30" applyNumberFormat="0" applyFill="0" applyAlignment="0" applyProtection="0">
      <alignment vertical="center"/>
    </xf>
    <xf numFmtId="0" fontId="103" fillId="0" borderId="30" applyNumberFormat="0" applyFill="0" applyAlignment="0" applyProtection="0">
      <alignment vertical="center"/>
    </xf>
    <xf numFmtId="0" fontId="103" fillId="0" borderId="30" applyNumberFormat="0" applyFill="0" applyAlignment="0" applyProtection="0">
      <alignment vertical="center"/>
    </xf>
    <xf numFmtId="0" fontId="103" fillId="0" borderId="30" applyNumberFormat="0" applyFill="0" applyAlignment="0" applyProtection="0">
      <alignment vertical="center"/>
    </xf>
    <xf numFmtId="0" fontId="83" fillId="40" borderId="0" applyNumberFormat="0" applyBorder="0" applyAlignment="0" applyProtection="0">
      <alignment vertical="center"/>
    </xf>
    <xf numFmtId="0" fontId="93" fillId="0" borderId="31" applyNumberFormat="0" applyFill="0" applyAlignment="0" applyProtection="0">
      <alignment vertical="center"/>
    </xf>
    <xf numFmtId="0" fontId="103" fillId="0" borderId="30" applyNumberFormat="0" applyFill="0" applyAlignment="0" applyProtection="0">
      <alignment vertical="center"/>
    </xf>
    <xf numFmtId="0" fontId="103" fillId="0" borderId="30" applyNumberFormat="0" applyFill="0" applyAlignment="0" applyProtection="0">
      <alignment vertical="center"/>
    </xf>
    <xf numFmtId="0" fontId="7" fillId="0" borderId="0">
      <alignment vertical="center"/>
    </xf>
    <xf numFmtId="0" fontId="103" fillId="0" borderId="30" applyNumberFormat="0" applyFill="0" applyAlignment="0" applyProtection="0">
      <alignment vertical="center"/>
    </xf>
    <xf numFmtId="0" fontId="103" fillId="0" borderId="30" applyNumberFormat="0" applyFill="0" applyAlignment="0" applyProtection="0">
      <alignment vertical="center"/>
    </xf>
    <xf numFmtId="0" fontId="103" fillId="0" borderId="30" applyNumberFormat="0" applyFill="0" applyAlignment="0" applyProtection="0">
      <alignment vertical="center"/>
    </xf>
    <xf numFmtId="0" fontId="7" fillId="0" borderId="0"/>
    <xf numFmtId="0" fontId="7" fillId="0" borderId="0">
      <alignment vertical="center"/>
    </xf>
    <xf numFmtId="0" fontId="103" fillId="0" borderId="30" applyNumberFormat="0" applyFill="0" applyAlignment="0" applyProtection="0">
      <alignment vertical="center"/>
    </xf>
    <xf numFmtId="0" fontId="83" fillId="40" borderId="0" applyNumberFormat="0" applyBorder="0" applyAlignment="0" applyProtection="0">
      <alignment vertical="center"/>
    </xf>
    <xf numFmtId="0" fontId="123" fillId="0" borderId="38" applyNumberFormat="0" applyFill="0" applyAlignment="0" applyProtection="0">
      <alignment vertical="center"/>
    </xf>
    <xf numFmtId="0" fontId="83" fillId="40" borderId="0" applyNumberFormat="0" applyBorder="0" applyAlignment="0" applyProtection="0">
      <alignment vertical="center"/>
    </xf>
    <xf numFmtId="0" fontId="93" fillId="0" borderId="31" applyNumberFormat="0" applyFill="0" applyAlignment="0" applyProtection="0">
      <alignment vertical="center"/>
    </xf>
    <xf numFmtId="0" fontId="93" fillId="0" borderId="31" applyNumberFormat="0" applyFill="0" applyAlignment="0" applyProtection="0">
      <alignment vertical="center"/>
    </xf>
    <xf numFmtId="0" fontId="93" fillId="0" borderId="31" applyNumberFormat="0" applyFill="0" applyAlignment="0" applyProtection="0">
      <alignment vertical="center"/>
    </xf>
    <xf numFmtId="0" fontId="93" fillId="0" borderId="31" applyNumberFormat="0" applyFill="0" applyAlignment="0" applyProtection="0">
      <alignment vertical="center"/>
    </xf>
    <xf numFmtId="0" fontId="85" fillId="0" borderId="8" applyNumberFormat="0" applyFill="0" applyProtection="0">
      <alignment horizontal="left" vertical="center"/>
    </xf>
    <xf numFmtId="0" fontId="93" fillId="0" borderId="31" applyNumberFormat="0" applyFill="0" applyAlignment="0" applyProtection="0">
      <alignment vertical="center"/>
    </xf>
    <xf numFmtId="0" fontId="93" fillId="0" borderId="31" applyNumberFormat="0" applyFill="0" applyAlignment="0" applyProtection="0">
      <alignment vertical="center"/>
    </xf>
    <xf numFmtId="0" fontId="93" fillId="0" borderId="31" applyNumberFormat="0" applyFill="0" applyAlignment="0" applyProtection="0">
      <alignment vertical="center"/>
    </xf>
    <xf numFmtId="0" fontId="93" fillId="0" borderId="0" applyNumberFormat="0" applyFill="0" applyBorder="0" applyAlignment="0" applyProtection="0">
      <alignment vertical="center"/>
    </xf>
    <xf numFmtId="0" fontId="93" fillId="0" borderId="31" applyNumberFormat="0" applyFill="0" applyAlignment="0" applyProtection="0">
      <alignment vertical="center"/>
    </xf>
    <xf numFmtId="0" fontId="93" fillId="0" borderId="31" applyNumberFormat="0" applyFill="0" applyAlignment="0" applyProtection="0">
      <alignment vertical="center"/>
    </xf>
    <xf numFmtId="0" fontId="93" fillId="0" borderId="31" applyNumberFormat="0" applyFill="0" applyAlignment="0" applyProtection="0">
      <alignment vertical="center"/>
    </xf>
    <xf numFmtId="0" fontId="105" fillId="0" borderId="1">
      <alignment horizontal="left" vertical="center"/>
    </xf>
    <xf numFmtId="0" fontId="93" fillId="0" borderId="31" applyNumberFormat="0" applyFill="0" applyAlignment="0" applyProtection="0">
      <alignment vertical="center"/>
    </xf>
    <xf numFmtId="0" fontId="7" fillId="0" borderId="0">
      <alignment vertical="center"/>
    </xf>
    <xf numFmtId="0" fontId="93" fillId="0" borderId="31" applyNumberFormat="0" applyFill="0" applyAlignment="0" applyProtection="0">
      <alignment vertical="center"/>
    </xf>
    <xf numFmtId="0" fontId="7" fillId="0" borderId="0">
      <alignment vertical="center"/>
    </xf>
    <xf numFmtId="1" fontId="85" fillId="0" borderId="22" applyFill="0" applyProtection="0">
      <alignment horizontal="center" vertical="center"/>
    </xf>
    <xf numFmtId="0" fontId="93" fillId="0" borderId="31" applyNumberFormat="0" applyFill="0" applyAlignment="0" applyProtection="0">
      <alignment vertical="center"/>
    </xf>
    <xf numFmtId="178" fontId="0" fillId="0" borderId="0" applyFont="0" applyFill="0" applyBorder="0" applyAlignment="0" applyProtection="0">
      <alignment vertical="center"/>
    </xf>
    <xf numFmtId="0" fontId="12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9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92" fillId="50"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3"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109" fillId="54" borderId="29" applyNumberFormat="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7" fillId="0" borderId="0">
      <alignment vertical="center"/>
    </xf>
    <xf numFmtId="0" fontId="124" fillId="0" borderId="8" applyNumberFormat="0" applyFill="0" applyProtection="0">
      <alignment horizontal="center" vertical="center"/>
    </xf>
    <xf numFmtId="0" fontId="124" fillId="0" borderId="8" applyNumberFormat="0" applyFill="0" applyProtection="0">
      <alignment horizontal="center" vertical="center"/>
    </xf>
    <xf numFmtId="0" fontId="83" fillId="45" borderId="0" applyNumberFormat="0" applyBorder="0" applyAlignment="0" applyProtection="0">
      <alignment vertical="center"/>
    </xf>
    <xf numFmtId="0" fontId="124" fillId="0" borderId="8" applyNumberFormat="0" applyFill="0" applyProtection="0">
      <alignment horizontal="center" vertical="center"/>
    </xf>
    <xf numFmtId="0" fontId="124" fillId="0" borderId="8" applyNumberFormat="0" applyFill="0" applyProtection="0">
      <alignment horizontal="center" vertical="center"/>
    </xf>
    <xf numFmtId="0" fontId="92" fillId="47" borderId="0" applyNumberFormat="0" applyBorder="0" applyAlignment="0" applyProtection="0">
      <alignment vertical="center"/>
    </xf>
    <xf numFmtId="0" fontId="124" fillId="0" borderId="8" applyNumberFormat="0" applyFill="0" applyProtection="0">
      <alignment horizontal="center" vertical="center"/>
    </xf>
    <xf numFmtId="0" fontId="124" fillId="0" borderId="8" applyNumberFormat="0" applyFill="0" applyProtection="0">
      <alignment horizontal="center" vertical="center"/>
    </xf>
    <xf numFmtId="0" fontId="124" fillId="0" borderId="8" applyNumberFormat="0" applyFill="0" applyProtection="0">
      <alignment horizontal="center" vertical="center"/>
    </xf>
    <xf numFmtId="0" fontId="125"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7" fillId="0" borderId="0">
      <alignment vertical="center"/>
    </xf>
    <xf numFmtId="0" fontId="78" fillId="0" borderId="22" applyNumberFormat="0" applyFill="0" applyProtection="0">
      <alignment horizontal="center" vertical="center"/>
    </xf>
    <xf numFmtId="0" fontId="7" fillId="0" borderId="0">
      <alignment vertical="center"/>
    </xf>
    <xf numFmtId="0" fontId="78" fillId="0" borderId="22" applyNumberFormat="0" applyFill="0" applyProtection="0">
      <alignment horizontal="center" vertical="center"/>
    </xf>
    <xf numFmtId="0" fontId="7" fillId="0" borderId="0">
      <alignment vertical="center"/>
    </xf>
    <xf numFmtId="0" fontId="7" fillId="0" borderId="0">
      <alignment vertical="center"/>
    </xf>
    <xf numFmtId="0" fontId="78" fillId="0" borderId="22" applyNumberFormat="0" applyFill="0" applyProtection="0">
      <alignment horizontal="center" vertical="center"/>
    </xf>
    <xf numFmtId="0" fontId="7" fillId="0" borderId="0">
      <alignment vertical="center"/>
    </xf>
    <xf numFmtId="0" fontId="78" fillId="0" borderId="22" applyNumberFormat="0" applyFill="0" applyProtection="0">
      <alignment horizontal="center" vertical="center"/>
    </xf>
    <xf numFmtId="0" fontId="7" fillId="0" borderId="0">
      <alignment vertical="center"/>
    </xf>
    <xf numFmtId="0" fontId="78" fillId="0" borderId="22" applyNumberFormat="0" applyFill="0" applyProtection="0">
      <alignment horizontal="center" vertical="center"/>
    </xf>
    <xf numFmtId="0" fontId="90" fillId="0" borderId="0" applyNumberFormat="0" applyFill="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0" fillId="0" borderId="0" applyNumberFormat="0" applyFill="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50" borderId="0" applyNumberFormat="0" applyBorder="0" applyAlignment="0" applyProtection="0">
      <alignment vertical="center"/>
    </xf>
    <xf numFmtId="0" fontId="104" fillId="0" borderId="0" applyNumberFormat="0" applyFill="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102" fillId="50" borderId="0" applyNumberFormat="0" applyBorder="0" applyAlignment="0" applyProtection="0">
      <alignment vertical="center"/>
    </xf>
    <xf numFmtId="0" fontId="92" fillId="47" borderId="0" applyNumberFormat="0" applyBorder="0" applyAlignment="0" applyProtection="0">
      <alignment vertical="center"/>
    </xf>
    <xf numFmtId="0" fontId="7" fillId="0" borderId="0">
      <alignment vertical="center"/>
    </xf>
    <xf numFmtId="0" fontId="92" fillId="47" borderId="0" applyNumberFormat="0" applyBorder="0" applyAlignment="0" applyProtection="0">
      <alignment vertical="center"/>
    </xf>
    <xf numFmtId="0" fontId="102" fillId="50" borderId="0" applyNumberFormat="0" applyBorder="0" applyAlignment="0" applyProtection="0">
      <alignment vertical="center"/>
    </xf>
    <xf numFmtId="0" fontId="102" fillId="50" borderId="0" applyNumberFormat="0" applyBorder="0" applyAlignment="0" applyProtection="0">
      <alignment vertical="center"/>
    </xf>
    <xf numFmtId="0" fontId="92" fillId="50" borderId="0" applyNumberFormat="0" applyBorder="0" applyAlignment="0" applyProtection="0">
      <alignment vertical="center"/>
    </xf>
    <xf numFmtId="0" fontId="92" fillId="50" borderId="0" applyNumberFormat="0" applyBorder="0" applyAlignment="0" applyProtection="0">
      <alignment vertical="center"/>
    </xf>
    <xf numFmtId="0" fontId="92" fillId="50" borderId="0" applyNumberFormat="0" applyBorder="0" applyAlignment="0" applyProtection="0">
      <alignment vertical="center"/>
    </xf>
    <xf numFmtId="0" fontId="92" fillId="50" borderId="0" applyNumberFormat="0" applyBorder="0" applyAlignment="0" applyProtection="0">
      <alignment vertical="center"/>
    </xf>
    <xf numFmtId="0" fontId="92" fillId="50" borderId="0" applyNumberFormat="0" applyBorder="0" applyAlignment="0" applyProtection="0">
      <alignment vertical="center"/>
    </xf>
    <xf numFmtId="0" fontId="92" fillId="50" borderId="0" applyNumberFormat="0" applyBorder="0" applyAlignment="0" applyProtection="0">
      <alignment vertical="center"/>
    </xf>
    <xf numFmtId="0" fontId="92" fillId="50" borderId="0" applyNumberFormat="0" applyBorder="0" applyAlignment="0" applyProtection="0">
      <alignment vertical="center"/>
    </xf>
    <xf numFmtId="0" fontId="7" fillId="0" borderId="0">
      <alignment vertical="center"/>
    </xf>
    <xf numFmtId="0" fontId="102" fillId="47" borderId="0" applyNumberFormat="0" applyBorder="0" applyAlignment="0" applyProtection="0">
      <alignment vertical="center"/>
    </xf>
    <xf numFmtId="0" fontId="102" fillId="47" borderId="0" applyNumberFormat="0" applyBorder="0" applyAlignment="0" applyProtection="0">
      <alignment vertical="center"/>
    </xf>
    <xf numFmtId="0" fontId="102" fillId="47" borderId="0" applyNumberFormat="0" applyBorder="0" applyAlignment="0" applyProtection="0">
      <alignment vertical="center"/>
    </xf>
    <xf numFmtId="0" fontId="102" fillId="47" borderId="0" applyNumberFormat="0" applyBorder="0" applyAlignment="0" applyProtection="0">
      <alignment vertical="center"/>
    </xf>
    <xf numFmtId="0" fontId="0" fillId="0" borderId="0">
      <alignment vertical="center"/>
    </xf>
    <xf numFmtId="0" fontId="102" fillId="47" borderId="0" applyNumberFormat="0" applyBorder="0" applyAlignment="0" applyProtection="0">
      <alignment vertical="center"/>
    </xf>
    <xf numFmtId="0" fontId="102" fillId="47" borderId="0" applyNumberFormat="0" applyBorder="0" applyAlignment="0" applyProtection="0">
      <alignment vertical="center"/>
    </xf>
    <xf numFmtId="0" fontId="95" fillId="51" borderId="0" applyNumberFormat="0" applyBorder="0" applyAlignment="0" applyProtection="0">
      <alignment vertical="center"/>
    </xf>
    <xf numFmtId="0" fontId="102" fillId="47" borderId="0" applyNumberFormat="0" applyBorder="0" applyAlignment="0" applyProtection="0">
      <alignment vertical="center"/>
    </xf>
    <xf numFmtId="0" fontId="88" fillId="47" borderId="0" applyNumberFormat="0" applyBorder="0" applyAlignment="0" applyProtection="0">
      <alignment vertical="center"/>
    </xf>
    <xf numFmtId="0" fontId="92" fillId="50" borderId="0" applyNumberFormat="0" applyBorder="0" applyAlignment="0" applyProtection="0">
      <alignment vertical="center"/>
    </xf>
    <xf numFmtId="0" fontId="109" fillId="54" borderId="29" applyNumberFormat="0" applyAlignment="0" applyProtection="0">
      <alignment vertical="center"/>
    </xf>
    <xf numFmtId="0" fontId="7" fillId="0" borderId="0">
      <alignment vertical="center"/>
    </xf>
    <xf numFmtId="0" fontId="7" fillId="0" borderId="0">
      <alignment vertical="center"/>
    </xf>
    <xf numFmtId="0" fontId="107" fillId="0" borderId="0">
      <alignment vertical="center"/>
    </xf>
    <xf numFmtId="0" fontId="92" fillId="50" borderId="0" applyNumberFormat="0" applyBorder="0" applyAlignment="0" applyProtection="0">
      <alignment vertical="center"/>
    </xf>
    <xf numFmtId="0" fontId="109" fillId="54" borderId="29"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92" fillId="50" borderId="0" applyNumberFormat="0" applyBorder="0" applyAlignment="0" applyProtection="0">
      <alignment vertical="center"/>
    </xf>
    <xf numFmtId="0" fontId="5" fillId="0" borderId="0">
      <alignment vertical="center"/>
    </xf>
    <xf numFmtId="0" fontId="92" fillId="50"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4" fillId="0" borderId="23" applyNumberFormat="0" applyFill="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83" fillId="40" borderId="0" applyNumberFormat="0" applyBorder="0" applyAlignment="0" applyProtection="0">
      <alignment vertical="center"/>
    </xf>
    <xf numFmtId="0" fontId="7" fillId="0" borderId="0">
      <alignment vertical="center"/>
    </xf>
    <xf numFmtId="0" fontId="7" fillId="0" borderId="0">
      <alignment vertical="center"/>
    </xf>
    <xf numFmtId="0" fontId="98" fillId="43" borderId="28" applyNumberFormat="0" applyAlignment="0" applyProtection="0">
      <alignment vertical="center"/>
    </xf>
    <xf numFmtId="0" fontId="0" fillId="0" borderId="0">
      <alignment vertical="center"/>
    </xf>
    <xf numFmtId="0" fontId="0" fillId="0" borderId="0">
      <alignment vertical="center"/>
    </xf>
    <xf numFmtId="0" fontId="126" fillId="0" borderId="0" applyNumberFormat="0" applyFill="0" applyBorder="0" applyAlignment="0" applyProtection="0">
      <alignment vertical="center"/>
    </xf>
    <xf numFmtId="0" fontId="7" fillId="0" borderId="0">
      <alignment vertical="center"/>
    </xf>
    <xf numFmtId="0" fontId="7" fillId="0" borderId="0">
      <alignment vertical="center"/>
    </xf>
    <xf numFmtId="0" fontId="0" fillId="44" borderId="32" applyNumberFormat="0" applyFont="0" applyAlignment="0" applyProtection="0">
      <alignment vertical="center"/>
    </xf>
    <xf numFmtId="0" fontId="0" fillId="0" borderId="0">
      <alignment vertical="center"/>
    </xf>
    <xf numFmtId="0" fontId="7" fillId="0" borderId="0">
      <alignment vertical="center"/>
    </xf>
    <xf numFmtId="0" fontId="0" fillId="44" borderId="32" applyNumberFormat="0" applyFont="0" applyAlignment="0" applyProtection="0">
      <alignment vertical="center"/>
    </xf>
    <xf numFmtId="0" fontId="0" fillId="0" borderId="0">
      <alignment vertical="center"/>
    </xf>
    <xf numFmtId="0" fontId="7" fillId="0" borderId="0">
      <alignment vertical="center"/>
    </xf>
    <xf numFmtId="0" fontId="7" fillId="0" borderId="0"/>
    <xf numFmtId="0" fontId="7" fillId="0" borderId="0">
      <alignment vertical="center"/>
    </xf>
    <xf numFmtId="0" fontId="0" fillId="44" borderId="32" applyNumberFormat="0" applyFont="0" applyAlignment="0" applyProtection="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95" fillId="51" borderId="0" applyNumberFormat="0" applyBorder="0" applyAlignment="0" applyProtection="0">
      <alignment vertical="center"/>
    </xf>
    <xf numFmtId="0" fontId="80" fillId="63" borderId="0" applyNumberFormat="0" applyBorder="0" applyAlignment="0" applyProtection="0">
      <alignment vertical="center"/>
    </xf>
    <xf numFmtId="0" fontId="7" fillId="0" borderId="0">
      <alignment vertical="center"/>
    </xf>
    <xf numFmtId="0" fontId="7" fillId="0" borderId="0">
      <alignment vertical="center"/>
    </xf>
    <xf numFmtId="0" fontId="95" fillId="5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0" fillId="55"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1" fontId="85" fillId="0" borderId="22" applyFill="0" applyProtection="0">
      <alignment horizontal="center" vertical="center"/>
    </xf>
    <xf numFmtId="0" fontId="7" fillId="0" borderId="0">
      <alignment vertical="center"/>
    </xf>
    <xf numFmtId="1" fontId="85" fillId="0" borderId="22" applyFill="0" applyProtection="0">
      <alignment horizontal="center"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6" fillId="41" borderId="27"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109" fillId="54" borderId="29" applyNumberFormat="0" applyAlignment="0" applyProtection="0">
      <alignment vertical="center"/>
    </xf>
    <xf numFmtId="0" fontId="87" fillId="40"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98" fillId="43" borderId="28" applyNumberFormat="0" applyAlignment="0" applyProtection="0">
      <alignment vertical="center"/>
    </xf>
    <xf numFmtId="0" fontId="7" fillId="0" borderId="0">
      <alignment vertical="center"/>
    </xf>
    <xf numFmtId="0" fontId="7" fillId="0" borderId="0">
      <alignment vertical="center"/>
    </xf>
    <xf numFmtId="0" fontId="96" fillId="41" borderId="27" applyNumberFormat="0" applyAlignment="0" applyProtection="0">
      <alignment vertical="center"/>
    </xf>
    <xf numFmtId="0" fontId="98" fillId="43" borderId="28" applyNumberFormat="0" applyAlignment="0" applyProtection="0">
      <alignment vertical="center"/>
    </xf>
    <xf numFmtId="0" fontId="7" fillId="0" borderId="0">
      <alignment vertical="center"/>
    </xf>
    <xf numFmtId="178" fontId="0" fillId="0" borderId="0" applyFont="0" applyFill="0" applyBorder="0" applyAlignment="0" applyProtection="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98" fillId="43" borderId="28"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09" fillId="54"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6" fillId="41" borderId="27" applyNumberFormat="0" applyAlignment="0" applyProtection="0">
      <alignment vertical="center"/>
    </xf>
    <xf numFmtId="0" fontId="7" fillId="0" borderId="0">
      <alignment vertical="center"/>
    </xf>
    <xf numFmtId="0" fontId="96" fillId="41" borderId="27" applyNumberFormat="0" applyAlignment="0" applyProtection="0">
      <alignment vertical="center"/>
    </xf>
    <xf numFmtId="0" fontId="7" fillId="0" borderId="0">
      <alignment vertical="center"/>
    </xf>
    <xf numFmtId="0" fontId="95" fillId="51" borderId="0" applyNumberFormat="0" applyBorder="0" applyAlignment="0" applyProtection="0">
      <alignment vertical="center"/>
    </xf>
    <xf numFmtId="0" fontId="0" fillId="0" borderId="0">
      <alignment vertical="center"/>
    </xf>
    <xf numFmtId="0" fontId="95" fillId="51" borderId="0" applyNumberFormat="0" applyBorder="0" applyAlignment="0" applyProtection="0">
      <alignment vertical="center"/>
    </xf>
    <xf numFmtId="0" fontId="0" fillId="0" borderId="0">
      <alignment vertical="center"/>
    </xf>
    <xf numFmtId="0" fontId="95" fillId="51"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2" fillId="67" borderId="0" applyNumberFormat="0" applyBorder="0" applyAlignment="0" applyProtection="0">
      <alignment vertical="center"/>
    </xf>
    <xf numFmtId="0" fontId="7" fillId="0" borderId="0">
      <alignment vertical="center"/>
    </xf>
    <xf numFmtId="0" fontId="7" fillId="0" borderId="0">
      <alignment vertical="center"/>
    </xf>
    <xf numFmtId="0" fontId="98" fillId="43" borderId="28"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5" fillId="0" borderId="0">
      <alignment vertical="center"/>
    </xf>
    <xf numFmtId="0" fontId="7" fillId="0" borderId="0">
      <alignment vertical="center"/>
    </xf>
    <xf numFmtId="0" fontId="7" fillId="0" borderId="0">
      <alignment vertical="center"/>
    </xf>
    <xf numFmtId="0" fontId="96" fillId="41" borderId="27" applyNumberFormat="0" applyAlignment="0" applyProtection="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82" fillId="0" borderId="24" applyNumberFormat="0" applyFill="0" applyAlignment="0" applyProtection="0">
      <alignment vertical="center"/>
    </xf>
    <xf numFmtId="0" fontId="0" fillId="0" borderId="0">
      <alignment vertical="center"/>
    </xf>
    <xf numFmtId="0" fontId="83" fillId="45" borderId="0" applyNumberFormat="0" applyBorder="0" applyAlignment="0" applyProtection="0">
      <alignment vertical="center"/>
    </xf>
    <xf numFmtId="0" fontId="0" fillId="0" borderId="0">
      <alignment vertical="center"/>
    </xf>
    <xf numFmtId="0" fontId="0" fillId="0" borderId="0">
      <alignment vertical="center"/>
    </xf>
    <xf numFmtId="0" fontId="5" fillId="0" borderId="0" applyAlignment="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0" fillId="44" borderId="32" applyNumberFormat="0" applyFont="0" applyAlignment="0" applyProtection="0">
      <alignment vertical="center"/>
    </xf>
    <xf numFmtId="0" fontId="105" fillId="0" borderId="1">
      <alignment horizontal="left" vertical="center"/>
    </xf>
    <xf numFmtId="0" fontId="105" fillId="0" borderId="1">
      <alignment horizontal="left" vertical="center"/>
    </xf>
    <xf numFmtId="0" fontId="0" fillId="44" borderId="32" applyNumberFormat="0" applyFont="0" applyAlignment="0" applyProtection="0">
      <alignment vertical="center"/>
    </xf>
    <xf numFmtId="0" fontId="105" fillId="0" borderId="1">
      <alignment horizontal="left" vertical="center"/>
    </xf>
    <xf numFmtId="0" fontId="105" fillId="0" borderId="1">
      <alignment horizontal="left" vertical="center"/>
    </xf>
    <xf numFmtId="0" fontId="105" fillId="0" borderId="1">
      <alignment horizontal="left" vertical="center"/>
    </xf>
    <xf numFmtId="0" fontId="0" fillId="0" borderId="0">
      <alignment vertical="center"/>
    </xf>
    <xf numFmtId="0" fontId="0" fillId="0" borderId="0">
      <alignment vertical="center"/>
    </xf>
    <xf numFmtId="0" fontId="7" fillId="0" borderId="0">
      <alignment vertical="center"/>
    </xf>
    <xf numFmtId="0" fontId="99" fillId="41" borderId="29" applyNumberFormat="0" applyAlignment="0" applyProtection="0">
      <alignment vertical="center"/>
    </xf>
    <xf numFmtId="0" fontId="7" fillId="0" borderId="0">
      <alignment vertical="center"/>
    </xf>
    <xf numFmtId="1" fontId="85" fillId="0" borderId="22" applyFill="0" applyProtection="0">
      <alignment horizontal="center" vertical="center"/>
    </xf>
    <xf numFmtId="0" fontId="7" fillId="0" borderId="0">
      <alignment vertical="center"/>
    </xf>
    <xf numFmtId="0" fontId="99" fillId="41" borderId="29" applyNumberFormat="0" applyAlignment="0" applyProtection="0">
      <alignment vertical="center"/>
    </xf>
    <xf numFmtId="0" fontId="7" fillId="0" borderId="0">
      <alignment vertical="center"/>
    </xf>
    <xf numFmtId="0" fontId="7" fillId="0" borderId="0">
      <alignment vertical="center"/>
    </xf>
    <xf numFmtId="0" fontId="101"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83" fillId="40" borderId="0" applyNumberFormat="0" applyBorder="0" applyAlignment="0" applyProtection="0">
      <alignment vertical="center"/>
    </xf>
    <xf numFmtId="0" fontId="83" fillId="40" borderId="0" applyNumberFormat="0" applyBorder="0" applyAlignment="0" applyProtection="0">
      <alignment vertical="center"/>
    </xf>
    <xf numFmtId="0" fontId="83" fillId="40" borderId="0" applyNumberFormat="0" applyBorder="0" applyAlignment="0" applyProtection="0">
      <alignment vertical="center"/>
    </xf>
    <xf numFmtId="0" fontId="83" fillId="40" borderId="0" applyNumberFormat="0" applyBorder="0" applyAlignment="0" applyProtection="0">
      <alignment vertical="center"/>
    </xf>
    <xf numFmtId="0" fontId="0" fillId="0" borderId="0">
      <alignment vertical="center"/>
    </xf>
    <xf numFmtId="0" fontId="83" fillId="40" borderId="0" applyNumberFormat="0" applyBorder="0" applyAlignment="0" applyProtection="0">
      <alignment vertical="center"/>
    </xf>
    <xf numFmtId="0" fontId="83" fillId="40" borderId="0" applyNumberFormat="0" applyBorder="0" applyAlignment="0" applyProtection="0">
      <alignment vertical="center"/>
    </xf>
    <xf numFmtId="0" fontId="83" fillId="40" borderId="0" applyNumberFormat="0" applyBorder="0" applyAlignment="0" applyProtection="0">
      <alignment vertical="center"/>
    </xf>
    <xf numFmtId="0" fontId="87" fillId="40" borderId="0" applyNumberFormat="0" applyBorder="0" applyAlignment="0" applyProtection="0">
      <alignment vertical="center"/>
    </xf>
    <xf numFmtId="0" fontId="85" fillId="0" borderId="8" applyNumberFormat="0" applyFill="0" applyProtection="0">
      <alignment horizontal="left" vertical="center"/>
    </xf>
    <xf numFmtId="0" fontId="83" fillId="40" borderId="0" applyNumberFormat="0" applyBorder="0" applyAlignment="0" applyProtection="0">
      <alignment vertical="center"/>
    </xf>
    <xf numFmtId="0" fontId="87" fillId="45" borderId="0" applyNumberFormat="0" applyBorder="0" applyAlignment="0" applyProtection="0">
      <alignment vertical="center"/>
    </xf>
    <xf numFmtId="0" fontId="87" fillId="45" borderId="0" applyNumberFormat="0" applyBorder="0" applyAlignment="0" applyProtection="0">
      <alignment vertical="center"/>
    </xf>
    <xf numFmtId="0" fontId="87"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90" fillId="0" borderId="0" applyNumberFormat="0" applyFill="0" applyBorder="0" applyAlignment="0" applyProtection="0">
      <alignment vertical="center"/>
    </xf>
    <xf numFmtId="0" fontId="83" fillId="45" borderId="0" applyNumberFormat="0" applyBorder="0" applyAlignment="0" applyProtection="0">
      <alignment vertical="center"/>
    </xf>
    <xf numFmtId="0" fontId="90" fillId="0" borderId="0" applyNumberFormat="0" applyFill="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87" fillId="40" borderId="0" applyNumberFormat="0" applyBorder="0" applyAlignment="0" applyProtection="0">
      <alignment vertical="center"/>
    </xf>
    <xf numFmtId="0" fontId="87" fillId="40" borderId="0" applyNumberFormat="0" applyBorder="0" applyAlignment="0" applyProtection="0">
      <alignment vertical="center"/>
    </xf>
    <xf numFmtId="0" fontId="87" fillId="40" borderId="0" applyNumberFormat="0" applyBorder="0" applyAlignment="0" applyProtection="0">
      <alignment vertical="center"/>
    </xf>
    <xf numFmtId="0" fontId="87" fillId="40" borderId="0" applyNumberFormat="0" applyBorder="0" applyAlignment="0" applyProtection="0">
      <alignment vertical="center"/>
    </xf>
    <xf numFmtId="0" fontId="87" fillId="40" borderId="0" applyNumberFormat="0" applyBorder="0" applyAlignment="0" applyProtection="0">
      <alignment vertical="center"/>
    </xf>
    <xf numFmtId="0" fontId="87" fillId="40" borderId="0" applyNumberFormat="0" applyBorder="0" applyAlignment="0" applyProtection="0">
      <alignment vertical="center"/>
    </xf>
    <xf numFmtId="0" fontId="83" fillId="45" borderId="0" applyNumberFormat="0" applyBorder="0" applyAlignment="0" applyProtection="0">
      <alignment vertical="center"/>
    </xf>
    <xf numFmtId="0" fontId="83" fillId="45" borderId="0" applyNumberFormat="0" applyBorder="0" applyAlignment="0" applyProtection="0">
      <alignment vertical="center"/>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36" applyNumberFormat="0" applyFill="0" applyAlignment="0" applyProtection="0">
      <alignment vertical="center"/>
    </xf>
    <xf numFmtId="0" fontId="104" fillId="0" borderId="0" applyNumberFormat="0" applyFill="0" applyBorder="0" applyAlignment="0" applyProtection="0">
      <alignment vertical="center"/>
    </xf>
    <xf numFmtId="0" fontId="98" fillId="43" borderId="28" applyNumberFormat="0" applyAlignment="0" applyProtection="0">
      <alignment vertical="center"/>
    </xf>
    <xf numFmtId="0" fontId="54" fillId="0" borderId="23" applyNumberFormat="0" applyFill="0" applyAlignment="0" applyProtection="0">
      <alignment vertical="center"/>
    </xf>
    <xf numFmtId="0" fontId="98" fillId="43" borderId="28" applyNumberFormat="0" applyAlignment="0" applyProtection="0">
      <alignment vertical="center"/>
    </xf>
    <xf numFmtId="0" fontId="54" fillId="0" borderId="23" applyNumberFormat="0" applyFill="0" applyAlignment="0" applyProtection="0">
      <alignment vertical="center"/>
    </xf>
    <xf numFmtId="0" fontId="98" fillId="43" borderId="28" applyNumberFormat="0" applyAlignment="0" applyProtection="0">
      <alignment vertical="center"/>
    </xf>
    <xf numFmtId="0" fontId="54" fillId="0" borderId="23" applyNumberFormat="0" applyFill="0" applyAlignment="0" applyProtection="0">
      <alignment vertical="center"/>
    </xf>
    <xf numFmtId="0" fontId="98" fillId="43" borderId="28" applyNumberFormat="0" applyAlignment="0" applyProtection="0">
      <alignment vertical="center"/>
    </xf>
    <xf numFmtId="0" fontId="54" fillId="0" borderId="23" applyNumberFormat="0" applyFill="0" applyAlignment="0" applyProtection="0">
      <alignment vertical="center"/>
    </xf>
    <xf numFmtId="0" fontId="98" fillId="43" borderId="28" applyNumberFormat="0" applyAlignment="0" applyProtection="0">
      <alignment vertical="center"/>
    </xf>
    <xf numFmtId="0" fontId="54" fillId="0" borderId="36"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104" fillId="0" borderId="0" applyNumberFormat="0" applyFill="0" applyBorder="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104" fillId="0" borderId="0" applyNumberFormat="0" applyFill="0" applyBorder="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4" fontId="0" fillId="0" borderId="0" applyFont="0" applyFill="0" applyBorder="0" applyAlignment="0" applyProtection="0">
      <alignment vertical="center"/>
    </xf>
    <xf numFmtId="0" fontId="54" fillId="0" borderId="23" applyNumberFormat="0" applyFill="0" applyAlignment="0" applyProtection="0">
      <alignment vertical="center"/>
    </xf>
    <xf numFmtId="0" fontId="54" fillId="0" borderId="23" applyNumberFormat="0" applyFill="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9" fillId="41" borderId="29"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8" fillId="43" borderId="28" applyNumberFormat="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78" fillId="0" borderId="22" applyNumberFormat="0" applyFill="0" applyProtection="0">
      <alignment horizontal="left" vertical="center"/>
    </xf>
    <xf numFmtId="0" fontId="78" fillId="0" borderId="22" applyNumberFormat="0" applyFill="0" applyProtection="0">
      <alignment horizontal="left" vertical="center"/>
    </xf>
    <xf numFmtId="0" fontId="78" fillId="0" borderId="22" applyNumberFormat="0" applyFill="0" applyProtection="0">
      <alignment horizontal="left" vertical="center"/>
    </xf>
    <xf numFmtId="0" fontId="78" fillId="0" borderId="22" applyNumberFormat="0" applyFill="0" applyProtection="0">
      <alignment horizontal="left" vertical="center"/>
    </xf>
    <xf numFmtId="0" fontId="78" fillId="0" borderId="22" applyNumberFormat="0" applyFill="0" applyProtection="0">
      <alignment horizontal="left" vertical="center"/>
    </xf>
    <xf numFmtId="0" fontId="78" fillId="0" borderId="22" applyNumberFormat="0" applyFill="0" applyProtection="0">
      <alignment horizontal="left" vertical="center"/>
    </xf>
    <xf numFmtId="0" fontId="78" fillId="0" borderId="22" applyNumberFormat="0" applyFill="0" applyProtection="0">
      <alignment horizontal="lef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82" fillId="0" borderId="24" applyNumberFormat="0" applyFill="0" applyAlignment="0" applyProtection="0">
      <alignment vertical="center"/>
    </xf>
    <xf numFmtId="0" fontId="107" fillId="0" borderId="0">
      <alignment vertical="center"/>
    </xf>
    <xf numFmtId="43" fontId="0" fillId="0" borderId="0" applyFont="0" applyFill="0" applyBorder="0" applyAlignment="0" applyProtection="0">
      <alignment vertical="center"/>
    </xf>
    <xf numFmtId="193" fontId="0" fillId="0" borderId="0" applyFont="0" applyFill="0" applyBorder="0" applyAlignment="0" applyProtection="0">
      <alignment vertical="center"/>
    </xf>
    <xf numFmtId="0" fontId="109" fillId="54" borderId="29" applyNumberFormat="0" applyAlignment="0" applyProtection="0">
      <alignment vertical="center"/>
    </xf>
    <xf numFmtId="0" fontId="7"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0" fillId="66" borderId="0" applyNumberFormat="0" applyBorder="0" applyAlignment="0" applyProtection="0">
      <alignment vertical="center"/>
    </xf>
    <xf numFmtId="43" fontId="0" fillId="0" borderId="0" applyFont="0" applyFill="0" applyBorder="0" applyAlignment="0" applyProtection="0">
      <alignment vertical="center"/>
    </xf>
    <xf numFmtId="0" fontId="112" fillId="68" borderId="0" applyNumberFormat="0" applyBorder="0" applyAlignment="0" applyProtection="0">
      <alignment vertical="center"/>
    </xf>
    <xf numFmtId="0" fontId="112" fillId="68" borderId="0" applyNumberFormat="0" applyBorder="0" applyAlignment="0" applyProtection="0">
      <alignment vertical="center"/>
    </xf>
    <xf numFmtId="0" fontId="112" fillId="61" borderId="0" applyNumberFormat="0" applyBorder="0" applyAlignment="0" applyProtection="0">
      <alignment vertical="center"/>
    </xf>
    <xf numFmtId="0" fontId="112" fillId="67"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38" borderId="0" applyNumberFormat="0" applyBorder="0" applyAlignment="0" applyProtection="0">
      <alignment vertical="center"/>
    </xf>
    <xf numFmtId="0" fontId="80" fillId="69" borderId="0" applyNumberFormat="0" applyBorder="0" applyAlignment="0" applyProtection="0">
      <alignment vertical="center"/>
    </xf>
    <xf numFmtId="0" fontId="80" fillId="69" borderId="0" applyNumberFormat="0" applyBorder="0" applyAlignment="0" applyProtection="0">
      <alignment vertical="center"/>
    </xf>
    <xf numFmtId="0" fontId="80" fillId="53" borderId="0" applyNumberFormat="0" applyBorder="0" applyAlignment="0" applyProtection="0">
      <alignment vertical="center"/>
    </xf>
    <xf numFmtId="0" fontId="80" fillId="53" borderId="0" applyNumberFormat="0" applyBorder="0" applyAlignment="0" applyProtection="0">
      <alignment vertical="center"/>
    </xf>
    <xf numFmtId="0" fontId="80" fillId="37" borderId="0" applyNumberFormat="0" applyBorder="0" applyAlignment="0" applyProtection="0">
      <alignment vertical="center"/>
    </xf>
    <xf numFmtId="0" fontId="80" fillId="58" borderId="0" applyNumberFormat="0" applyBorder="0" applyAlignment="0" applyProtection="0">
      <alignment vertical="center"/>
    </xf>
    <xf numFmtId="0" fontId="95" fillId="5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95" fillId="51" borderId="0" applyNumberFormat="0" applyBorder="0" applyAlignment="0" applyProtection="0">
      <alignment vertical="center"/>
    </xf>
    <xf numFmtId="0" fontId="80" fillId="58" borderId="0" applyNumberFormat="0" applyBorder="0" applyAlignment="0" applyProtection="0">
      <alignment vertical="center"/>
    </xf>
    <xf numFmtId="0" fontId="80" fillId="66" borderId="0" applyNumberFormat="0" applyBorder="0" applyAlignment="0" applyProtection="0">
      <alignment vertical="center"/>
    </xf>
    <xf numFmtId="0" fontId="80" fillId="66" borderId="0" applyNumberFormat="0" applyBorder="0" applyAlignment="0" applyProtection="0">
      <alignment vertical="center"/>
    </xf>
    <xf numFmtId="0" fontId="80" fillId="39" borderId="0" applyNumberFormat="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80" fillId="70" borderId="0" applyNumberFormat="0" applyBorder="0" applyAlignment="0" applyProtection="0">
      <alignment vertical="center"/>
    </xf>
    <xf numFmtId="0" fontId="80" fillId="70" borderId="0" applyNumberFormat="0" applyBorder="0" applyAlignment="0" applyProtection="0">
      <alignment vertical="center"/>
    </xf>
    <xf numFmtId="176" fontId="85" fillId="0" borderId="22" applyFill="0" applyProtection="0">
      <alignment horizontal="right" vertical="center"/>
    </xf>
    <xf numFmtId="176" fontId="85" fillId="0" borderId="22" applyFill="0" applyProtection="0">
      <alignment horizontal="right" vertical="center"/>
    </xf>
    <xf numFmtId="176" fontId="85" fillId="0" borderId="22" applyFill="0" applyProtection="0">
      <alignment horizontal="right" vertical="center"/>
    </xf>
    <xf numFmtId="176" fontId="85" fillId="0" borderId="22" applyFill="0" applyProtection="0">
      <alignment horizontal="right" vertical="center"/>
    </xf>
    <xf numFmtId="0" fontId="85" fillId="0" borderId="8" applyNumberFormat="0" applyFill="0" applyProtection="0">
      <alignment horizontal="left" vertical="center"/>
    </xf>
    <xf numFmtId="0" fontId="85" fillId="0" borderId="8" applyNumberFormat="0" applyFill="0" applyProtection="0">
      <alignment horizontal="left" vertical="center"/>
    </xf>
    <xf numFmtId="0" fontId="85" fillId="0" borderId="8" applyNumberFormat="0" applyFill="0" applyProtection="0">
      <alignment horizontal="left" vertical="center"/>
    </xf>
    <xf numFmtId="0" fontId="85" fillId="0" borderId="8" applyNumberFormat="0" applyFill="0" applyProtection="0">
      <alignment horizontal="lef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41" fontId="0" fillId="0" borderId="0" applyFont="0" applyFill="0" applyBorder="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96" fillId="41" borderId="27" applyNumberFormat="0" applyAlignment="0" applyProtection="0">
      <alignment vertical="center"/>
    </xf>
    <xf numFmtId="0" fontId="109" fillId="54" borderId="29" applyNumberFormat="0" applyAlignment="0" applyProtection="0">
      <alignment vertical="center"/>
    </xf>
    <xf numFmtId="0" fontId="109" fillId="54" borderId="29" applyNumberFormat="0" applyAlignment="0" applyProtection="0">
      <alignment vertical="center"/>
    </xf>
    <xf numFmtId="0" fontId="109" fillId="54" borderId="29" applyNumberFormat="0" applyAlignment="0" applyProtection="0">
      <alignment vertical="center"/>
    </xf>
    <xf numFmtId="0" fontId="109" fillId="54" borderId="29" applyNumberFormat="0" applyAlignment="0" applyProtection="0">
      <alignment vertical="center"/>
    </xf>
    <xf numFmtId="0" fontId="109" fillId="54" borderId="29" applyNumberFormat="0" applyAlignment="0" applyProtection="0">
      <alignment vertical="center"/>
    </xf>
    <xf numFmtId="0" fontId="109" fillId="54" borderId="29" applyNumberFormat="0" applyAlignment="0" applyProtection="0">
      <alignment vertical="center"/>
    </xf>
    <xf numFmtId="0" fontId="109" fillId="54" borderId="29" applyNumberFormat="0" applyAlignment="0" applyProtection="0">
      <alignment vertical="center"/>
    </xf>
    <xf numFmtId="0" fontId="109" fillId="54" borderId="29" applyNumberFormat="0" applyAlignment="0" applyProtection="0">
      <alignment vertical="center"/>
    </xf>
    <xf numFmtId="1" fontId="85" fillId="0" borderId="22" applyFill="0" applyProtection="0">
      <alignment horizontal="center" vertical="center"/>
    </xf>
    <xf numFmtId="1" fontId="85" fillId="0" borderId="22" applyFill="0" applyProtection="0">
      <alignment horizontal="center" vertical="center"/>
    </xf>
    <xf numFmtId="0" fontId="130" fillId="0" borderId="0">
      <alignment vertical="center"/>
    </xf>
    <xf numFmtId="0" fontId="100" fillId="0" borderId="0">
      <alignment vertical="center"/>
    </xf>
    <xf numFmtId="43" fontId="0" fillId="0" borderId="0" applyFont="0" applyFill="0" applyBorder="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0" fillId="44" borderId="32" applyNumberFormat="0" applyFont="0" applyAlignment="0" applyProtection="0">
      <alignment vertical="center"/>
    </xf>
    <xf numFmtId="0" fontId="131" fillId="0" borderId="0">
      <alignment vertical="top"/>
      <protection locked="0"/>
    </xf>
  </cellStyleXfs>
  <cellXfs count="588">
    <xf numFmtId="0" fontId="0" fillId="0" borderId="0" xfId="0" applyAlignment="1"/>
    <xf numFmtId="0" fontId="1" fillId="0" borderId="0" xfId="0" applyFont="1" applyFill="1" applyBorder="1" applyAlignment="1">
      <alignment vertical="center"/>
    </xf>
    <xf numFmtId="0" fontId="2" fillId="0" borderId="0" xfId="554" applyFont="1" applyFill="1" applyBorder="1" applyAlignment="1">
      <alignment horizontal="center" vertical="center"/>
    </xf>
    <xf numFmtId="0" fontId="3" fillId="0" borderId="1" xfId="554"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0" fillId="2" borderId="1" xfId="0" applyFont="1" applyFill="1" applyBorder="1" applyAlignment="1">
      <alignment horizontal="left" vertical="center" wrapText="1"/>
    </xf>
    <xf numFmtId="0" fontId="5" fillId="0" borderId="0" xfId="287" applyFont="1" applyFill="1" applyBorder="1" applyAlignment="1">
      <alignment vertical="center"/>
    </xf>
    <xf numFmtId="0" fontId="6" fillId="0" borderId="0" xfId="287" applyFont="1" applyFill="1" applyBorder="1" applyAlignment="1">
      <alignment vertical="center"/>
    </xf>
    <xf numFmtId="0" fontId="7" fillId="0" borderId="0" xfId="0" applyFont="1" applyFill="1" applyBorder="1" applyAlignment="1">
      <alignment vertical="center"/>
    </xf>
    <xf numFmtId="0" fontId="8" fillId="0" borderId="0" xfId="287" applyNumberFormat="1" applyFont="1" applyFill="1" applyBorder="1" applyAlignment="1" applyProtection="1">
      <alignment horizontal="center" vertical="center"/>
    </xf>
    <xf numFmtId="0" fontId="0" fillId="0" borderId="0" xfId="287" applyNumberFormat="1" applyFont="1" applyFill="1" applyBorder="1" applyAlignment="1" applyProtection="1">
      <alignment horizontal="left" vertical="center"/>
    </xf>
    <xf numFmtId="0" fontId="9" fillId="0" borderId="1" xfId="480" applyFont="1" applyFill="1" applyBorder="1" applyAlignment="1">
      <alignment horizontal="center" vertical="center" wrapText="1"/>
    </xf>
    <xf numFmtId="0" fontId="10" fillId="0" borderId="1" xfId="480" applyFont="1" applyFill="1" applyBorder="1" applyAlignment="1">
      <alignment horizontal="center" vertical="center" wrapText="1"/>
    </xf>
    <xf numFmtId="0" fontId="10" fillId="0" borderId="1" xfId="480" applyFont="1" applyFill="1" applyBorder="1" applyAlignment="1">
      <alignment vertical="center" wrapText="1"/>
    </xf>
    <xf numFmtId="0" fontId="10" fillId="0" borderId="1" xfId="480" applyFont="1" applyFill="1" applyBorder="1" applyAlignment="1">
      <alignment horizontal="left" vertical="center" wrapText="1" indent="1"/>
    </xf>
    <xf numFmtId="0" fontId="11" fillId="0" borderId="1" xfId="287" applyFont="1" applyFill="1" applyBorder="1" applyAlignment="1">
      <alignment vertical="center"/>
    </xf>
    <xf numFmtId="49" fontId="0" fillId="0" borderId="0" xfId="1090" applyNumberFormat="1" applyFont="1" applyFill="1" applyBorder="1" applyAlignment="1">
      <alignment horizontal="left" vertical="center"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2"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6" fillId="0" borderId="0" xfId="0" applyFont="1" applyFill="1" applyBorder="1" applyAlignment="1">
      <alignment horizontal="right" vertical="center"/>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194" fontId="18" fillId="0" borderId="1" xfId="0" applyNumberFormat="1" applyFont="1" applyFill="1" applyBorder="1" applyAlignment="1">
      <alignment horizontal="left" vertical="center" wrapText="1"/>
    </xf>
    <xf numFmtId="194" fontId="18" fillId="0" borderId="1" xfId="0" applyNumberFormat="1" applyFont="1" applyFill="1" applyBorder="1" applyAlignment="1">
      <alignment horizontal="center" vertical="center" wrapText="1"/>
    </xf>
    <xf numFmtId="0" fontId="19" fillId="0" borderId="0" xfId="0" applyFont="1" applyFill="1" applyBorder="1" applyAlignment="1">
      <alignment horizontal="left" vertical="center" wrapText="1"/>
    </xf>
    <xf numFmtId="0" fontId="20" fillId="0" borderId="0" xfId="0" applyFont="1" applyFill="1" applyBorder="1" applyAlignment="1">
      <alignment vertical="center"/>
    </xf>
    <xf numFmtId="0" fontId="16" fillId="0" borderId="0" xfId="0" applyFont="1" applyFill="1" applyBorder="1" applyAlignment="1">
      <alignment horizontal="left" vertical="center"/>
    </xf>
    <xf numFmtId="0" fontId="18" fillId="0" borderId="0" xfId="0" applyFont="1" applyFill="1" applyBorder="1" applyAlignment="1">
      <alignment horizontal="right" vertical="center"/>
    </xf>
    <xf numFmtId="0" fontId="18" fillId="0" borderId="0" xfId="0" applyFont="1" applyFill="1" applyBorder="1" applyAlignment="1">
      <alignment horizontal="right" vertical="center" wrapText="1"/>
    </xf>
    <xf numFmtId="0" fontId="17" fillId="0" borderId="1" xfId="0" applyFont="1" applyFill="1" applyBorder="1" applyAlignment="1">
      <alignment vertical="center"/>
    </xf>
    <xf numFmtId="4" fontId="18" fillId="0" borderId="1" xfId="0" applyNumberFormat="1" applyFont="1" applyFill="1" applyBorder="1" applyAlignment="1">
      <alignment horizontal="right" vertical="center" wrapText="1"/>
    </xf>
    <xf numFmtId="194" fontId="18"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xf>
    <xf numFmtId="0" fontId="17"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6"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3" fillId="0" borderId="0" xfId="0" applyFont="1" applyFill="1" applyBorder="1" applyAlignment="1">
      <alignment vertical="center"/>
    </xf>
    <xf numFmtId="0" fontId="17" fillId="0" borderId="1"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19" fillId="0" borderId="0" xfId="0" applyFont="1" applyFill="1" applyBorder="1" applyAlignment="1">
      <alignment vertical="center" wrapText="1"/>
    </xf>
    <xf numFmtId="0" fontId="16" fillId="0" borderId="0" xfId="0" applyFont="1" applyFill="1" applyBorder="1" applyAlignment="1">
      <alignment vertical="center" wrapText="1"/>
    </xf>
    <xf numFmtId="0" fontId="18" fillId="0" borderId="0" xfId="0" applyFont="1" applyFill="1" applyBorder="1" applyAlignment="1">
      <alignment vertical="center" wrapText="1"/>
    </xf>
    <xf numFmtId="0" fontId="18" fillId="0" borderId="1" xfId="0" applyFont="1" applyFill="1" applyBorder="1" applyAlignment="1">
      <alignment vertical="center" wrapText="1"/>
    </xf>
    <xf numFmtId="4" fontId="18" fillId="0" borderId="1" xfId="0" applyNumberFormat="1" applyFont="1" applyFill="1" applyBorder="1" applyAlignment="1">
      <alignment vertical="center" wrapText="1"/>
    </xf>
    <xf numFmtId="195" fontId="18"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6" fillId="0" borderId="0" xfId="0" applyFont="1" applyFill="1" applyBorder="1" applyAlignment="1">
      <alignment horizontal="right" vertical="center" wrapText="1"/>
    </xf>
    <xf numFmtId="4" fontId="11" fillId="0" borderId="1" xfId="0" applyNumberFormat="1" applyFont="1" applyFill="1" applyBorder="1" applyAlignment="1">
      <alignment vertical="center" wrapText="1"/>
    </xf>
    <xf numFmtId="0" fontId="10" fillId="0" borderId="0" xfId="0" applyFont="1" applyFill="1" applyBorder="1" applyAlignment="1">
      <alignment vertical="center"/>
    </xf>
    <xf numFmtId="0" fontId="11" fillId="0" borderId="0" xfId="0" applyFont="1" applyFill="1" applyBorder="1" applyAlignment="1">
      <alignment vertical="center"/>
    </xf>
    <xf numFmtId="0" fontId="24" fillId="0" borderId="0" xfId="0" applyFont="1" applyFill="1" applyBorder="1" applyAlignment="1">
      <alignment vertical="center"/>
    </xf>
    <xf numFmtId="0" fontId="25"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1" fillId="0" borderId="1"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vertical="center" wrapText="1"/>
    </xf>
    <xf numFmtId="0" fontId="26" fillId="0" borderId="0" xfId="0" applyFont="1" applyFill="1" applyBorder="1" applyAlignment="1">
      <alignment vertical="center"/>
    </xf>
    <xf numFmtId="196" fontId="12" fillId="0" borderId="0" xfId="0" applyNumberFormat="1" applyFont="1" applyFill="1" applyBorder="1" applyAlignment="1">
      <alignment vertical="center"/>
    </xf>
    <xf numFmtId="0" fontId="2" fillId="0" borderId="0" xfId="895" applyNumberFormat="1" applyFont="1" applyFill="1" applyAlignment="1" applyProtection="1">
      <alignment horizontal="center" vertical="center" wrapText="1"/>
    </xf>
    <xf numFmtId="196" fontId="2" fillId="0" borderId="0" xfId="895" applyNumberFormat="1" applyFont="1" applyFill="1" applyAlignment="1" applyProtection="1">
      <alignment horizontal="center" vertical="center" wrapText="1"/>
    </xf>
    <xf numFmtId="196" fontId="22" fillId="0" borderId="0" xfId="0" applyNumberFormat="1" applyFont="1" applyFill="1" applyBorder="1" applyAlignment="1">
      <alignment vertical="center" wrapText="1"/>
    </xf>
    <xf numFmtId="196" fontId="16" fillId="0" borderId="0" xfId="0" applyNumberFormat="1" applyFont="1" applyFill="1" applyBorder="1" applyAlignment="1">
      <alignment horizontal="right" vertical="center" wrapText="1"/>
    </xf>
    <xf numFmtId="196" fontId="25" fillId="0" borderId="1" xfId="0" applyNumberFormat="1" applyFont="1" applyFill="1" applyBorder="1" applyAlignment="1">
      <alignment horizontal="center" vertical="center" wrapText="1"/>
    </xf>
    <xf numFmtId="196" fontId="25" fillId="0" borderId="1" xfId="0" applyNumberFormat="1" applyFont="1" applyFill="1" applyBorder="1" applyAlignment="1">
      <alignment vertical="center" wrapText="1"/>
    </xf>
    <xf numFmtId="0" fontId="11" fillId="0" borderId="1" xfId="0" applyFont="1" applyFill="1" applyBorder="1" applyAlignment="1">
      <alignment horizontal="center" vertical="center" wrapText="1"/>
    </xf>
    <xf numFmtId="196" fontId="11" fillId="0" borderId="1" xfId="0" applyNumberFormat="1" applyFont="1" applyFill="1" applyBorder="1" applyAlignment="1">
      <alignment vertical="center" wrapText="1"/>
    </xf>
    <xf numFmtId="196" fontId="19" fillId="0" borderId="0" xfId="0" applyNumberFormat="1" applyFont="1" applyFill="1" applyBorder="1" applyAlignment="1">
      <alignment vertical="center" wrapText="1"/>
    </xf>
    <xf numFmtId="196" fontId="16" fillId="0" borderId="0" xfId="0" applyNumberFormat="1" applyFont="1" applyFill="1" applyBorder="1" applyAlignment="1">
      <alignment vertical="center" wrapText="1"/>
    </xf>
    <xf numFmtId="0" fontId="16" fillId="0" borderId="0" xfId="0" applyFont="1" applyFill="1" applyBorder="1" applyAlignment="1">
      <alignment horizontal="center" vertical="center" wrapText="1"/>
    </xf>
    <xf numFmtId="196" fontId="16" fillId="0" borderId="0" xfId="0" applyNumberFormat="1" applyFont="1" applyFill="1" applyBorder="1" applyAlignment="1">
      <alignment horizontal="center" vertical="center" wrapText="1"/>
    </xf>
    <xf numFmtId="196" fontId="20" fillId="0" borderId="0" xfId="0" applyNumberFormat="1" applyFont="1" applyFill="1" applyBorder="1" applyAlignment="1">
      <alignment vertical="center"/>
    </xf>
    <xf numFmtId="196" fontId="7" fillId="0" borderId="0" xfId="0" applyNumberFormat="1" applyFont="1" applyFill="1" applyBorder="1" applyAlignment="1">
      <alignment vertical="center" wrapText="1"/>
    </xf>
    <xf numFmtId="0" fontId="7" fillId="0" borderId="0" xfId="895" applyFill="1" applyAlignment="1"/>
    <xf numFmtId="0" fontId="7" fillId="0" borderId="0" xfId="895" applyAlignment="1"/>
    <xf numFmtId="0" fontId="7" fillId="0" borderId="0" xfId="895" applyAlignment="1">
      <alignment horizontal="right" vertical="center"/>
    </xf>
    <xf numFmtId="10" fontId="7" fillId="0" borderId="0" xfId="895" applyNumberFormat="1" applyAlignment="1"/>
    <xf numFmtId="0" fontId="2" fillId="0" borderId="0" xfId="895" applyNumberFormat="1" applyFont="1" applyFill="1" applyAlignment="1" applyProtection="1">
      <alignment horizontal="right" vertical="center" wrapText="1"/>
    </xf>
    <xf numFmtId="10" fontId="2" fillId="0" borderId="0" xfId="895" applyNumberFormat="1" applyFont="1" applyFill="1" applyAlignment="1" applyProtection="1">
      <alignment horizontal="center" vertical="center" wrapText="1"/>
    </xf>
    <xf numFmtId="0" fontId="10" fillId="0" borderId="0" xfId="569" applyFont="1" applyAlignment="1" applyProtection="1">
      <alignment horizontal="left" vertical="center"/>
    </xf>
    <xf numFmtId="197" fontId="27" fillId="0" borderId="0" xfId="569" applyNumberFormat="1" applyFont="1" applyAlignment="1">
      <alignment horizontal="right" vertical="center"/>
    </xf>
    <xf numFmtId="0" fontId="27" fillId="0" borderId="0" xfId="569" applyFont="1" applyAlignment="1">
      <alignment horizontal="right" vertical="center"/>
    </xf>
    <xf numFmtId="10" fontId="27" fillId="0" borderId="0" xfId="569" applyNumberFormat="1" applyFont="1" applyFill="1" applyBorder="1" applyAlignment="1" applyProtection="1">
      <alignment horizontal="right" vertical="center"/>
    </xf>
    <xf numFmtId="2" fontId="25" fillId="0" borderId="1" xfId="822" applyNumberFormat="1" applyFont="1" applyFill="1" applyBorder="1" applyAlignment="1" applyProtection="1">
      <alignment horizontal="center" vertical="center" wrapText="1"/>
    </xf>
    <xf numFmtId="198" fontId="25" fillId="0" borderId="1" xfId="998" applyNumberFormat="1" applyFont="1" applyBorder="1" applyAlignment="1">
      <alignment horizontal="center" vertical="center" wrapText="1"/>
    </xf>
    <xf numFmtId="10" fontId="25" fillId="0" borderId="1" xfId="998" applyNumberFormat="1" applyFont="1" applyBorder="1" applyAlignment="1">
      <alignment horizontal="center" vertical="center" wrapText="1"/>
    </xf>
    <xf numFmtId="0" fontId="7" fillId="0" borderId="0" xfId="697" applyAlignment="1">
      <alignment horizontal="center" vertical="center"/>
    </xf>
    <xf numFmtId="49" fontId="25" fillId="0" borderId="1" xfId="824" applyNumberFormat="1" applyFont="1" applyFill="1" applyBorder="1" applyAlignment="1" applyProtection="1">
      <alignment horizontal="left" vertical="center"/>
    </xf>
    <xf numFmtId="199" fontId="25" fillId="0" borderId="1" xfId="1" applyNumberFormat="1" applyFont="1" applyFill="1" applyBorder="1" applyAlignment="1">
      <alignment horizontal="right" vertical="center" wrapText="1"/>
    </xf>
    <xf numFmtId="10" fontId="25" fillId="0" borderId="1" xfId="3" applyNumberFormat="1" applyFont="1" applyFill="1" applyBorder="1" applyAlignment="1">
      <alignment horizontal="right" vertical="center" wrapText="1"/>
    </xf>
    <xf numFmtId="49" fontId="11" fillId="0" borderId="1" xfId="824" applyNumberFormat="1" applyFont="1" applyFill="1" applyBorder="1" applyAlignment="1" applyProtection="1">
      <alignment horizontal="left" vertical="center"/>
    </xf>
    <xf numFmtId="199" fontId="11" fillId="0" borderId="1" xfId="1" applyNumberFormat="1" applyFont="1" applyFill="1" applyBorder="1" applyAlignment="1">
      <alignment horizontal="right" vertical="center" wrapText="1"/>
    </xf>
    <xf numFmtId="10" fontId="11" fillId="0" borderId="1" xfId="3" applyNumberFormat="1" applyFont="1" applyFill="1" applyBorder="1" applyAlignment="1">
      <alignment horizontal="right" vertical="center" wrapText="1"/>
    </xf>
    <xf numFmtId="199" fontId="23" fillId="0" borderId="1" xfId="1" applyNumberFormat="1" applyFont="1" applyFill="1" applyBorder="1" applyAlignment="1" applyProtection="1">
      <alignment vertical="center" wrapText="1"/>
    </xf>
    <xf numFmtId="10" fontId="23" fillId="0" borderId="1" xfId="3" applyNumberFormat="1" applyFont="1" applyFill="1" applyBorder="1" applyAlignment="1" applyProtection="1">
      <alignment vertical="center" wrapText="1"/>
    </xf>
    <xf numFmtId="199" fontId="11" fillId="0" borderId="1" xfId="1" applyNumberFormat="1" applyFont="1" applyFill="1" applyBorder="1" applyAlignment="1" applyProtection="1">
      <alignment horizontal="right" vertical="center" wrapText="1"/>
    </xf>
    <xf numFmtId="10" fontId="11" fillId="0" borderId="1" xfId="3" applyNumberFormat="1" applyFont="1" applyFill="1" applyBorder="1" applyAlignment="1" applyProtection="1">
      <alignment horizontal="right" vertical="center" wrapText="1"/>
    </xf>
    <xf numFmtId="49" fontId="25" fillId="0" borderId="1" xfId="904" applyNumberFormat="1" applyFont="1" applyFill="1" applyBorder="1" applyAlignment="1" applyProtection="1">
      <alignment horizontal="distributed" vertical="center"/>
    </xf>
    <xf numFmtId="49" fontId="25" fillId="0" borderId="1" xfId="904" applyNumberFormat="1" applyFont="1" applyFill="1" applyBorder="1" applyAlignment="1" applyProtection="1">
      <alignment horizontal="left" vertical="center"/>
    </xf>
    <xf numFmtId="199" fontId="7" fillId="0" borderId="0" xfId="895" applyNumberFormat="1" applyAlignment="1">
      <alignment horizontal="right" vertical="center"/>
    </xf>
    <xf numFmtId="0" fontId="7" fillId="0" borderId="0" xfId="697" applyAlignment="1"/>
    <xf numFmtId="0" fontId="7" fillId="0" borderId="0" xfId="697" applyFill="1" applyAlignment="1"/>
    <xf numFmtId="10" fontId="7" fillId="0" borderId="0" xfId="697" applyNumberFormat="1" applyAlignment="1"/>
    <xf numFmtId="0" fontId="2" fillId="0" borderId="0" xfId="697" applyNumberFormat="1" applyFont="1" applyFill="1" applyAlignment="1" applyProtection="1">
      <alignment horizontal="center" vertical="center" wrapText="1"/>
    </xf>
    <xf numFmtId="10" fontId="2" fillId="0" borderId="0" xfId="697" applyNumberFormat="1" applyFont="1" applyFill="1" applyAlignment="1" applyProtection="1">
      <alignment horizontal="center" vertical="center" wrapText="1"/>
    </xf>
    <xf numFmtId="0" fontId="11" fillId="0" borderId="0" xfId="697" applyFont="1" applyFill="1" applyAlignment="1" applyProtection="1">
      <alignment horizontal="left" vertical="center"/>
    </xf>
    <xf numFmtId="197" fontId="11" fillId="0" borderId="0" xfId="697" applyNumberFormat="1" applyFont="1" applyFill="1" applyAlignment="1" applyProtection="1">
      <alignment horizontal="right"/>
    </xf>
    <xf numFmtId="0" fontId="28" fillId="0" borderId="0" xfId="697" applyFont="1" applyFill="1" applyAlignment="1">
      <alignment vertical="center"/>
    </xf>
    <xf numFmtId="10" fontId="11" fillId="0" borderId="0" xfId="697" applyNumberFormat="1" applyFont="1" applyFill="1" applyAlignment="1">
      <alignment horizontal="right" vertical="center"/>
    </xf>
    <xf numFmtId="0" fontId="25" fillId="0" borderId="1" xfId="697" applyNumberFormat="1" applyFont="1" applyFill="1" applyBorder="1" applyAlignment="1" applyProtection="1">
      <alignment horizontal="center" vertical="center"/>
    </xf>
    <xf numFmtId="49" fontId="25" fillId="0" borderId="1" xfId="427" applyNumberFormat="1" applyFont="1" applyFill="1" applyBorder="1" applyAlignment="1" applyProtection="1">
      <alignment vertical="center"/>
    </xf>
    <xf numFmtId="199" fontId="25" fillId="0" borderId="1" xfId="867" applyNumberFormat="1" applyFont="1" applyFill="1" applyBorder="1" applyAlignment="1">
      <alignment horizontal="right" vertical="center" wrapText="1"/>
    </xf>
    <xf numFmtId="199" fontId="25" fillId="0" borderId="1" xfId="120" applyNumberFormat="1" applyFont="1" applyFill="1" applyBorder="1" applyAlignment="1">
      <alignment horizontal="right" vertical="center" wrapText="1"/>
    </xf>
    <xf numFmtId="10" fontId="25" fillId="0" borderId="1" xfId="3" applyNumberFormat="1" applyFont="1" applyFill="1" applyBorder="1" applyAlignment="1" applyProtection="1">
      <alignment horizontal="right" vertical="center" wrapText="1"/>
    </xf>
    <xf numFmtId="49" fontId="11" fillId="0" borderId="1" xfId="427" applyNumberFormat="1" applyFont="1" applyFill="1" applyBorder="1" applyAlignment="1" applyProtection="1">
      <alignment vertical="center"/>
    </xf>
    <xf numFmtId="199" fontId="11" fillId="0" borderId="1" xfId="120" applyNumberFormat="1" applyFont="1" applyFill="1" applyBorder="1" applyAlignment="1">
      <alignment horizontal="right" vertical="center" wrapText="1"/>
    </xf>
    <xf numFmtId="199" fontId="11" fillId="0" borderId="1" xfId="120" applyNumberFormat="1" applyFont="1" applyBorder="1" applyAlignment="1">
      <alignment horizontal="right" vertical="center" wrapText="1"/>
    </xf>
    <xf numFmtId="199" fontId="11" fillId="0" borderId="1" xfId="867" applyNumberFormat="1" applyFont="1" applyBorder="1" applyAlignment="1">
      <alignment horizontal="right" vertical="center" wrapText="1"/>
    </xf>
    <xf numFmtId="49" fontId="25" fillId="0" borderId="1" xfId="427" applyNumberFormat="1" applyFont="1" applyFill="1" applyBorder="1" applyAlignment="1" applyProtection="1">
      <alignment vertical="center" wrapText="1"/>
    </xf>
    <xf numFmtId="199" fontId="3" fillId="0" borderId="1" xfId="0" applyNumberFormat="1" applyFont="1" applyFill="1" applyBorder="1" applyAlignment="1" applyProtection="1">
      <alignment horizontal="right" vertical="center" wrapText="1"/>
      <protection locked="0"/>
    </xf>
    <xf numFmtId="199" fontId="11" fillId="0" borderId="1" xfId="867" applyNumberFormat="1" applyFont="1" applyFill="1" applyBorder="1" applyAlignment="1">
      <alignment horizontal="right" vertical="center" wrapText="1"/>
    </xf>
    <xf numFmtId="199" fontId="10" fillId="0" borderId="1" xfId="126" applyNumberFormat="1" applyFont="1" applyFill="1" applyBorder="1" applyAlignment="1">
      <alignment vertical="center" wrapText="1"/>
    </xf>
    <xf numFmtId="199" fontId="29" fillId="0" borderId="1" xfId="120" applyNumberFormat="1" applyFont="1" applyBorder="1" applyAlignment="1">
      <alignment horizontal="right" vertical="center" wrapText="1"/>
    </xf>
    <xf numFmtId="199" fontId="25" fillId="0" borderId="1" xfId="120" applyNumberFormat="1" applyFont="1" applyBorder="1" applyAlignment="1">
      <alignment horizontal="right" vertical="center" wrapText="1"/>
    </xf>
    <xf numFmtId="199" fontId="25" fillId="0" borderId="1" xfId="867" applyNumberFormat="1" applyFont="1" applyBorder="1" applyAlignment="1">
      <alignment horizontal="right" vertical="center" wrapText="1"/>
    </xf>
    <xf numFmtId="199" fontId="7" fillId="0" borderId="0" xfId="697" applyNumberFormat="1" applyAlignment="1"/>
    <xf numFmtId="0" fontId="7" fillId="0" borderId="0" xfId="766" applyAlignment="1"/>
    <xf numFmtId="0" fontId="7" fillId="0" borderId="0" xfId="766" applyFill="1" applyAlignment="1"/>
    <xf numFmtId="10" fontId="7" fillId="0" borderId="0" xfId="766" applyNumberFormat="1" applyAlignment="1"/>
    <xf numFmtId="0" fontId="30" fillId="0" borderId="0" xfId="766" applyNumberFormat="1" applyFont="1" applyFill="1" applyAlignment="1" applyProtection="1">
      <alignment horizontal="center" vertical="center" wrapText="1"/>
    </xf>
    <xf numFmtId="10" fontId="30" fillId="0" borderId="0" xfId="766" applyNumberFormat="1" applyFont="1" applyFill="1" applyAlignment="1" applyProtection="1">
      <alignment horizontal="center" vertical="center" wrapText="1"/>
    </xf>
    <xf numFmtId="0" fontId="10" fillId="0" borderId="0" xfId="710" applyFont="1" applyAlignment="1" applyProtection="1">
      <alignment horizontal="left" vertical="center"/>
    </xf>
    <xf numFmtId="0" fontId="27" fillId="0" borderId="0" xfId="710" applyFont="1" applyAlignment="1"/>
    <xf numFmtId="200" fontId="27" fillId="0" borderId="0" xfId="710" applyNumberFormat="1" applyFont="1" applyAlignment="1"/>
    <xf numFmtId="10" fontId="23" fillId="0" borderId="0" xfId="710" applyNumberFormat="1" applyFont="1" applyFill="1" applyBorder="1" applyAlignment="1" applyProtection="1">
      <alignment horizontal="right" vertical="center"/>
    </xf>
    <xf numFmtId="0" fontId="7" fillId="0" borderId="0" xfId="766" applyAlignment="1">
      <alignment horizontal="center" vertical="center"/>
    </xf>
    <xf numFmtId="0" fontId="31" fillId="0" borderId="0" xfId="554" applyFont="1" applyAlignment="1">
      <alignment horizontal="center" vertical="center"/>
    </xf>
    <xf numFmtId="49" fontId="25" fillId="0" borderId="1" xfId="824" applyNumberFormat="1" applyFont="1" applyFill="1" applyBorder="1" applyAlignment="1" applyProtection="1">
      <alignment horizontal="left" vertical="center" wrapText="1"/>
    </xf>
    <xf numFmtId="49" fontId="25" fillId="0" borderId="1" xfId="904" applyNumberFormat="1" applyFont="1" applyFill="1" applyBorder="1" applyAlignment="1" applyProtection="1">
      <alignment horizontal="left" vertical="center" wrapText="1"/>
    </xf>
    <xf numFmtId="199" fontId="7" fillId="0" borderId="0" xfId="766" applyNumberFormat="1" applyAlignment="1"/>
    <xf numFmtId="0" fontId="7" fillId="0" borderId="0" xfId="766" applyAlignment="1">
      <alignment vertical="center"/>
    </xf>
    <xf numFmtId="0" fontId="11" fillId="0" borderId="0" xfId="766" applyFont="1" applyFill="1" applyAlignment="1" applyProtection="1">
      <alignment horizontal="left" vertical="center"/>
    </xf>
    <xf numFmtId="4" fontId="11" fillId="0" borderId="0" xfId="766" applyNumberFormat="1" applyFont="1" applyFill="1" applyAlignment="1" applyProtection="1">
      <alignment horizontal="right" vertical="center"/>
    </xf>
    <xf numFmtId="200" fontId="28" fillId="0" borderId="0" xfId="766" applyNumberFormat="1" applyFont="1" applyFill="1" applyAlignment="1">
      <alignment vertical="center"/>
    </xf>
    <xf numFmtId="10" fontId="11" fillId="0" borderId="0" xfId="766" applyNumberFormat="1" applyFont="1" applyFill="1" applyAlignment="1">
      <alignment horizontal="right" vertical="center"/>
    </xf>
    <xf numFmtId="0" fontId="25" fillId="0" borderId="1" xfId="918" applyNumberFormat="1" applyFont="1" applyFill="1" applyBorder="1" applyAlignment="1" applyProtection="1">
      <alignment horizontal="center" vertical="center"/>
    </xf>
    <xf numFmtId="198" fontId="25" fillId="0" borderId="1" xfId="998" applyNumberFormat="1" applyFont="1" applyFill="1" applyBorder="1" applyAlignment="1">
      <alignment horizontal="center" vertical="center" wrapText="1"/>
    </xf>
    <xf numFmtId="49" fontId="25" fillId="0" borderId="1" xfId="920" applyNumberFormat="1" applyFont="1" applyFill="1" applyBorder="1" applyAlignment="1" applyProtection="1">
      <alignment vertical="center"/>
    </xf>
    <xf numFmtId="0" fontId="31" fillId="0" borderId="0" xfId="554" applyFont="1">
      <alignment vertical="center"/>
    </xf>
    <xf numFmtId="49" fontId="11" fillId="0" borderId="1" xfId="920" applyNumberFormat="1" applyFont="1" applyFill="1" applyBorder="1" applyAlignment="1" applyProtection="1">
      <alignment vertical="center"/>
    </xf>
    <xf numFmtId="49" fontId="25" fillId="0" borderId="1" xfId="904" applyNumberFormat="1" applyFont="1" applyFill="1" applyBorder="1" applyAlignment="1" applyProtection="1">
      <alignment vertical="center"/>
    </xf>
    <xf numFmtId="199" fontId="32" fillId="0" borderId="1" xfId="120" applyNumberFormat="1" applyFont="1" applyBorder="1" applyAlignment="1">
      <alignment horizontal="right" vertical="center" wrapText="1"/>
    </xf>
    <xf numFmtId="199" fontId="7" fillId="0" borderId="0" xfId="766" applyNumberFormat="1" applyFill="1" applyAlignment="1"/>
    <xf numFmtId="0" fontId="7" fillId="0" borderId="0" xfId="998">
      <alignment vertical="center"/>
    </xf>
    <xf numFmtId="0" fontId="6" fillId="0" borderId="0" xfId="998" applyFont="1" applyAlignment="1">
      <alignment horizontal="center" vertical="center" wrapText="1"/>
    </xf>
    <xf numFmtId="0" fontId="7" fillId="0" borderId="0" xfId="998" applyFill="1">
      <alignment vertical="center"/>
    </xf>
    <xf numFmtId="0" fontId="1" fillId="0" borderId="0" xfId="0" applyFont="1" applyFill="1" applyAlignment="1">
      <alignment vertical="center"/>
    </xf>
    <xf numFmtId="0" fontId="33" fillId="0" borderId="0" xfId="659" applyFont="1" applyAlignment="1">
      <alignment horizontal="center" vertical="center" shrinkToFit="1"/>
    </xf>
    <xf numFmtId="0" fontId="8" fillId="0" borderId="0" xfId="659" applyFont="1" applyAlignment="1">
      <alignment horizontal="center" vertical="center" shrinkToFit="1"/>
    </xf>
    <xf numFmtId="0" fontId="10" fillId="0" borderId="0" xfId="659" applyFont="1" applyBorder="1" applyAlignment="1">
      <alignment horizontal="left" vertical="center" wrapText="1"/>
    </xf>
    <xf numFmtId="0" fontId="10" fillId="0" borderId="0" xfId="0" applyFont="1" applyFill="1" applyAlignment="1">
      <alignment horizontal="right"/>
    </xf>
    <xf numFmtId="0" fontId="25" fillId="0" borderId="1" xfId="1074" applyFont="1" applyBorder="1" applyAlignment="1">
      <alignment horizontal="center" vertical="center"/>
    </xf>
    <xf numFmtId="0" fontId="34" fillId="0" borderId="1" xfId="0" applyFont="1" applyFill="1" applyBorder="1" applyAlignment="1">
      <alignment horizontal="center" vertical="center"/>
    </xf>
    <xf numFmtId="0" fontId="34" fillId="0" borderId="1" xfId="0" applyFont="1" applyFill="1" applyBorder="1" applyAlignment="1">
      <alignment horizontal="right" vertical="center"/>
    </xf>
    <xf numFmtId="0" fontId="9" fillId="0" borderId="1" xfId="0" applyFont="1" applyFill="1" applyBorder="1" applyAlignment="1">
      <alignment horizontal="center" vertical="center"/>
    </xf>
    <xf numFmtId="0" fontId="35" fillId="0" borderId="1" xfId="998" applyFont="1" applyFill="1" applyBorder="1">
      <alignment vertical="center"/>
    </xf>
    <xf numFmtId="10" fontId="0" fillId="0" borderId="0" xfId="0" applyNumberFormat="1" applyAlignment="1"/>
    <xf numFmtId="0" fontId="8" fillId="0" borderId="0" xfId="628" applyFont="1" applyFill="1" applyAlignment="1">
      <alignment horizontal="center" vertical="center" shrinkToFit="1"/>
    </xf>
    <xf numFmtId="10" fontId="8" fillId="0" borderId="0" xfId="628" applyNumberFormat="1" applyFont="1" applyFill="1" applyAlignment="1">
      <alignment horizontal="center" vertical="center" shrinkToFit="1"/>
    </xf>
    <xf numFmtId="0" fontId="10" fillId="0" borderId="0" xfId="628" applyFont="1" applyFill="1" applyAlignment="1">
      <alignment horizontal="left" vertical="center" wrapText="1"/>
    </xf>
    <xf numFmtId="10" fontId="11" fillId="0" borderId="0" xfId="1072" applyNumberFormat="1" applyFont="1" applyFill="1" applyBorder="1" applyAlignment="1">
      <alignment horizontal="right" vertical="center"/>
    </xf>
    <xf numFmtId="0" fontId="25" fillId="0" borderId="1" xfId="1072" applyFont="1" applyFill="1" applyBorder="1" applyAlignment="1">
      <alignment horizontal="center" vertical="center"/>
    </xf>
    <xf numFmtId="10" fontId="25" fillId="0" borderId="1" xfId="998" applyNumberFormat="1" applyFont="1" applyFill="1" applyBorder="1" applyAlignment="1">
      <alignment horizontal="center" vertical="center" wrapText="1"/>
    </xf>
    <xf numFmtId="0" fontId="0" fillId="0" borderId="0" xfId="0" applyFont="1" applyAlignment="1"/>
    <xf numFmtId="49" fontId="25" fillId="0" borderId="1" xfId="0" applyNumberFormat="1" applyFont="1" applyFill="1" applyBorder="1" applyAlignment="1" applyProtection="1">
      <alignment vertical="center" wrapText="1"/>
    </xf>
    <xf numFmtId="199" fontId="25" fillId="0" borderId="1" xfId="998" applyNumberFormat="1" applyFont="1" applyFill="1" applyBorder="1" applyAlignment="1">
      <alignment horizontal="right" vertical="center" wrapText="1"/>
    </xf>
    <xf numFmtId="10" fontId="10" fillId="0" borderId="1" xfId="3" applyNumberFormat="1" applyFont="1" applyFill="1" applyBorder="1" applyAlignment="1" applyProtection="1">
      <alignment horizontal="right" vertical="center"/>
    </xf>
    <xf numFmtId="0" fontId="11" fillId="0" borderId="1" xfId="648" applyNumberFormat="1" applyFont="1" applyFill="1" applyBorder="1" applyAlignment="1">
      <alignment horizontal="left" vertical="center" wrapText="1"/>
    </xf>
    <xf numFmtId="199" fontId="11" fillId="0" borderId="1" xfId="998" applyNumberFormat="1" applyFont="1" applyFill="1" applyBorder="1" applyAlignment="1">
      <alignment horizontal="right" vertical="center" wrapText="1"/>
    </xf>
    <xf numFmtId="10" fontId="11" fillId="0" borderId="1" xfId="998" applyNumberFormat="1" applyFont="1" applyFill="1" applyBorder="1" applyAlignment="1">
      <alignment horizontal="right" vertical="center" wrapText="1"/>
    </xf>
    <xf numFmtId="41" fontId="11" fillId="0" borderId="1" xfId="998" applyNumberFormat="1" applyFont="1" applyBorder="1" applyAlignment="1">
      <alignment horizontal="right" vertical="center" wrapText="1"/>
    </xf>
    <xf numFmtId="10" fontId="11" fillId="0" borderId="1" xfId="998" applyNumberFormat="1" applyFont="1" applyBorder="1" applyAlignment="1">
      <alignment horizontal="right" vertical="center" wrapText="1"/>
    </xf>
    <xf numFmtId="10" fontId="25" fillId="0" borderId="1" xfId="998" applyNumberFormat="1" applyFont="1" applyFill="1" applyBorder="1" applyAlignment="1">
      <alignment horizontal="right" vertical="center" wrapText="1"/>
    </xf>
    <xf numFmtId="201" fontId="11" fillId="0" borderId="1" xfId="998" applyNumberFormat="1" applyFont="1" applyBorder="1" applyAlignment="1">
      <alignment horizontal="right" vertical="center" wrapText="1"/>
    </xf>
    <xf numFmtId="49" fontId="11" fillId="0" borderId="1" xfId="0" applyNumberFormat="1" applyFont="1" applyFill="1" applyBorder="1" applyAlignment="1" applyProtection="1">
      <alignment vertical="center" wrapText="1"/>
    </xf>
    <xf numFmtId="0" fontId="25" fillId="0" borderId="1" xfId="998" applyFont="1" applyFill="1" applyBorder="1" applyAlignment="1">
      <alignment horizontal="distributed" vertical="center" wrapText="1"/>
    </xf>
    <xf numFmtId="0" fontId="25" fillId="0" borderId="1" xfId="648" applyNumberFormat="1" applyFont="1" applyFill="1" applyBorder="1" applyAlignment="1">
      <alignment horizontal="left" vertical="center" wrapText="1"/>
    </xf>
    <xf numFmtId="10" fontId="9" fillId="0" borderId="1" xfId="3" applyNumberFormat="1" applyFont="1" applyFill="1" applyBorder="1" applyAlignment="1" applyProtection="1">
      <alignment horizontal="right" vertical="center"/>
    </xf>
    <xf numFmtId="0" fontId="11" fillId="0" borderId="1" xfId="648" applyNumberFormat="1" applyFont="1" applyFill="1" applyBorder="1" applyAlignment="1">
      <alignment horizontal="left" vertical="center" wrapText="1" indent="1"/>
    </xf>
    <xf numFmtId="199" fontId="10" fillId="0" borderId="1" xfId="0" applyNumberFormat="1" applyFont="1" applyFill="1" applyBorder="1" applyAlignment="1">
      <alignment horizontal="right" vertical="center" wrapText="1"/>
    </xf>
    <xf numFmtId="202" fontId="10" fillId="0" borderId="1" xfId="0" applyNumberFormat="1" applyFont="1" applyFill="1" applyBorder="1" applyAlignment="1">
      <alignment horizontal="right" vertical="center" wrapText="1"/>
    </xf>
    <xf numFmtId="0" fontId="25" fillId="0" borderId="1" xfId="998" applyFont="1" applyFill="1" applyBorder="1" applyAlignment="1">
      <alignment horizontal="left" vertical="center" wrapText="1"/>
    </xf>
    <xf numFmtId="199" fontId="9" fillId="0" borderId="1" xfId="0" applyNumberFormat="1" applyFont="1" applyFill="1" applyBorder="1" applyAlignment="1">
      <alignment horizontal="right" vertical="center" wrapText="1"/>
    </xf>
    <xf numFmtId="41" fontId="0" fillId="0" borderId="0" xfId="0" applyNumberFormat="1" applyAlignment="1"/>
    <xf numFmtId="199" fontId="0" fillId="0" borderId="0" xfId="0" applyNumberFormat="1" applyAlignment="1"/>
    <xf numFmtId="0" fontId="7" fillId="0" borderId="0" xfId="648" applyAlignment="1"/>
    <xf numFmtId="0" fontId="36" fillId="2" borderId="0" xfId="648" applyFont="1" applyFill="1" applyAlignment="1"/>
    <xf numFmtId="0" fontId="8" fillId="0" borderId="0" xfId="628" applyFont="1" applyAlignment="1">
      <alignment horizontal="center" vertical="center" shrinkToFit="1"/>
    </xf>
    <xf numFmtId="0" fontId="37" fillId="2" borderId="0" xfId="628" applyFont="1" applyFill="1" applyAlignment="1">
      <alignment horizontal="center" vertical="center" shrinkToFit="1"/>
    </xf>
    <xf numFmtId="0" fontId="10" fillId="0" borderId="0" xfId="628" applyFont="1" applyAlignment="1">
      <alignment horizontal="left" vertical="center" wrapText="1"/>
    </xf>
    <xf numFmtId="0" fontId="38" fillId="0" borderId="0" xfId="628" applyFont="1" applyFill="1" applyAlignment="1">
      <alignment horizontal="left" vertical="center" wrapText="1"/>
    </xf>
    <xf numFmtId="0" fontId="11" fillId="0" borderId="0" xfId="648" applyFont="1" applyAlignment="1">
      <alignment horizontal="right" vertical="center"/>
    </xf>
    <xf numFmtId="0" fontId="25" fillId="0" borderId="1" xfId="648" applyFont="1" applyFill="1" applyBorder="1" applyAlignment="1">
      <alignment horizontal="center" vertical="center" wrapText="1"/>
    </xf>
    <xf numFmtId="0" fontId="23" fillId="0" borderId="1" xfId="0" applyFont="1" applyFill="1" applyBorder="1" applyAlignment="1" applyProtection="1">
      <alignment horizontal="right" vertical="center"/>
      <protection locked="0"/>
    </xf>
    <xf numFmtId="0" fontId="23" fillId="2" borderId="1" xfId="0" applyFont="1" applyFill="1" applyBorder="1" applyAlignment="1" applyProtection="1">
      <alignment horizontal="right" vertical="center"/>
      <protection locked="0"/>
    </xf>
    <xf numFmtId="0" fontId="23" fillId="0" borderId="1" xfId="0" applyNumberFormat="1" applyFont="1" applyFill="1" applyBorder="1" applyAlignment="1" applyProtection="1">
      <alignment horizontal="right" vertical="center"/>
    </xf>
    <xf numFmtId="3" fontId="23" fillId="2" borderId="1" xfId="0" applyNumberFormat="1" applyFont="1" applyFill="1" applyBorder="1" applyAlignment="1" applyProtection="1">
      <alignment horizontal="right" vertical="center" wrapText="1"/>
      <protection locked="0"/>
    </xf>
    <xf numFmtId="3" fontId="23" fillId="0" borderId="1" xfId="0" applyNumberFormat="1" applyFont="1" applyFill="1" applyBorder="1" applyAlignment="1" applyProtection="1">
      <alignment horizontal="right" vertical="center" wrapText="1"/>
      <protection locked="0"/>
    </xf>
    <xf numFmtId="4" fontId="39" fillId="0" borderId="1" xfId="1334" applyNumberFormat="1" applyFont="1" applyFill="1" applyBorder="1" applyAlignment="1" applyProtection="1">
      <alignment horizontal="right" vertical="center"/>
    </xf>
    <xf numFmtId="4" fontId="40" fillId="0" borderId="1" xfId="1334" applyNumberFormat="1" applyFont="1" applyFill="1" applyBorder="1" applyAlignment="1" applyProtection="1">
      <alignment horizontal="right" vertical="center"/>
    </xf>
    <xf numFmtId="199" fontId="25" fillId="0" borderId="1" xfId="628" applyNumberFormat="1" applyFont="1" applyFill="1" applyBorder="1" applyAlignment="1">
      <alignment horizontal="right" vertical="center" wrapText="1"/>
    </xf>
    <xf numFmtId="199" fontId="11" fillId="0" borderId="1" xfId="628" applyNumberFormat="1" applyFont="1" applyFill="1" applyBorder="1" applyAlignment="1">
      <alignment horizontal="right" vertical="center" wrapText="1"/>
    </xf>
    <xf numFmtId="199" fontId="11" fillId="2" borderId="1" xfId="628" applyNumberFormat="1" applyFont="1" applyFill="1" applyBorder="1" applyAlignment="1">
      <alignment horizontal="right" vertical="center" wrapText="1"/>
    </xf>
    <xf numFmtId="199" fontId="11" fillId="2" borderId="1" xfId="998" applyNumberFormat="1" applyFont="1" applyFill="1" applyBorder="1" applyAlignment="1">
      <alignment horizontal="right" vertical="center" wrapText="1"/>
    </xf>
    <xf numFmtId="199" fontId="11" fillId="0" borderId="1" xfId="965" applyNumberFormat="1" applyFont="1" applyFill="1" applyBorder="1" applyAlignment="1">
      <alignment horizontal="right" vertical="center" wrapText="1"/>
    </xf>
    <xf numFmtId="41" fontId="9" fillId="0" borderId="1" xfId="0" applyNumberFormat="1" applyFont="1" applyFill="1" applyBorder="1" applyAlignment="1">
      <alignment horizontal="right" vertical="center" wrapText="1"/>
    </xf>
    <xf numFmtId="41" fontId="25" fillId="0" borderId="1" xfId="965" applyNumberFormat="1" applyFont="1" applyFill="1" applyBorder="1" applyAlignment="1">
      <alignment horizontal="right" vertical="center" wrapText="1"/>
    </xf>
    <xf numFmtId="0" fontId="9"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left" vertical="center" wrapText="1"/>
    </xf>
    <xf numFmtId="199" fontId="25" fillId="0" borderId="1" xfId="0" applyNumberFormat="1" applyFont="1" applyFill="1" applyBorder="1" applyAlignment="1">
      <alignment horizontal="right" vertical="center" wrapText="1"/>
    </xf>
    <xf numFmtId="49" fontId="25" fillId="0" borderId="1" xfId="0" applyNumberFormat="1" applyFont="1" applyFill="1" applyBorder="1" applyAlignment="1" applyProtection="1">
      <alignment horizontal="center" vertical="center" wrapText="1"/>
    </xf>
    <xf numFmtId="199" fontId="25" fillId="2" borderId="1" xfId="1" applyNumberFormat="1" applyFont="1" applyFill="1" applyBorder="1" applyAlignment="1">
      <alignment horizontal="right" vertical="center" wrapText="1"/>
    </xf>
    <xf numFmtId="41" fontId="7" fillId="0" borderId="0" xfId="648" applyNumberFormat="1" applyAlignment="1"/>
    <xf numFmtId="199" fontId="7" fillId="0" borderId="0" xfId="648" applyNumberFormat="1" applyAlignment="1"/>
    <xf numFmtId="0" fontId="11" fillId="0" borderId="0" xfId="648" applyFont="1" applyAlignment="1"/>
    <xf numFmtId="202" fontId="7" fillId="0" borderId="0" xfId="648" applyNumberFormat="1" applyFill="1" applyAlignment="1"/>
    <xf numFmtId="10" fontId="7" fillId="0" borderId="0" xfId="648" applyNumberFormat="1" applyAlignment="1"/>
    <xf numFmtId="0" fontId="8" fillId="3" borderId="0" xfId="628" applyFont="1" applyFill="1" applyAlignment="1">
      <alignment horizontal="center" vertical="center" shrinkToFit="1"/>
    </xf>
    <xf numFmtId="202" fontId="8" fillId="0" borderId="0" xfId="628" applyNumberFormat="1" applyFont="1" applyFill="1" applyAlignment="1">
      <alignment horizontal="center" vertical="center" shrinkToFit="1"/>
    </xf>
    <xf numFmtId="10" fontId="8" fillId="3" borderId="0" xfId="628" applyNumberFormat="1" applyFont="1" applyFill="1" applyAlignment="1">
      <alignment horizontal="center" vertical="center" shrinkToFit="1"/>
    </xf>
    <xf numFmtId="0" fontId="41" fillId="3" borderId="0" xfId="628" applyFont="1" applyFill="1" applyAlignment="1">
      <alignment vertical="center" shrinkToFit="1"/>
    </xf>
    <xf numFmtId="0" fontId="10" fillId="3" borderId="0" xfId="628" applyFont="1" applyFill="1" applyAlignment="1">
      <alignment horizontal="left" vertical="center" wrapText="1"/>
    </xf>
    <xf numFmtId="202" fontId="10" fillId="0" borderId="0" xfId="628" applyNumberFormat="1" applyFont="1" applyFill="1" applyAlignment="1">
      <alignment horizontal="left" vertical="center" wrapText="1"/>
    </xf>
    <xf numFmtId="10" fontId="11" fillId="3" borderId="0" xfId="648" applyNumberFormat="1" applyFont="1" applyFill="1" applyAlignment="1">
      <alignment horizontal="right" vertical="center"/>
    </xf>
    <xf numFmtId="198" fontId="7" fillId="3" borderId="0" xfId="1072" applyNumberFormat="1" applyFont="1" applyFill="1" applyBorder="1" applyAlignment="1">
      <alignment vertical="center"/>
    </xf>
    <xf numFmtId="0" fontId="25" fillId="0" borderId="1" xfId="1072" applyFont="1" applyFill="1" applyBorder="1" applyAlignment="1">
      <alignment horizontal="distributed" vertical="center" wrapText="1" indent="3"/>
    </xf>
    <xf numFmtId="202" fontId="25" fillId="0" borderId="1" xfId="998" applyNumberFormat="1" applyFont="1" applyFill="1" applyBorder="1" applyAlignment="1">
      <alignment horizontal="center" vertical="center" wrapText="1"/>
    </xf>
    <xf numFmtId="0" fontId="7" fillId="3" borderId="0" xfId="648" applyFill="1" applyAlignment="1"/>
    <xf numFmtId="202" fontId="9" fillId="0" borderId="1" xfId="0" applyNumberFormat="1" applyFont="1" applyFill="1" applyBorder="1" applyAlignment="1">
      <alignment horizontal="right" vertical="center" wrapText="1"/>
    </xf>
    <xf numFmtId="0" fontId="7" fillId="3" borderId="0" xfId="697" applyFill="1" applyAlignment="1"/>
    <xf numFmtId="202" fontId="11" fillId="0" borderId="1" xfId="998" applyNumberFormat="1" applyFont="1" applyFill="1" applyBorder="1" applyAlignment="1">
      <alignment horizontal="right" vertical="center" wrapText="1"/>
    </xf>
    <xf numFmtId="10" fontId="10" fillId="0" borderId="1" xfId="0" applyNumberFormat="1" applyFont="1" applyFill="1" applyBorder="1" applyAlignment="1">
      <alignment horizontal="right" vertical="center" wrapText="1"/>
    </xf>
    <xf numFmtId="201" fontId="10" fillId="0" borderId="1" xfId="0" applyNumberFormat="1" applyFont="1" applyBorder="1" applyAlignment="1">
      <alignment horizontal="right" vertical="center" wrapText="1"/>
    </xf>
    <xf numFmtId="202" fontId="25" fillId="0" borderId="1" xfId="998" applyNumberFormat="1" applyFont="1" applyFill="1" applyBorder="1" applyAlignment="1">
      <alignment horizontal="right" vertical="center" wrapText="1"/>
    </xf>
    <xf numFmtId="10" fontId="9" fillId="0" borderId="1" xfId="0" applyNumberFormat="1" applyFont="1" applyFill="1" applyBorder="1" applyAlignment="1">
      <alignment horizontal="right" vertical="center" wrapText="1"/>
    </xf>
    <xf numFmtId="0" fontId="11" fillId="0" borderId="1" xfId="892" applyNumberFormat="1" applyFont="1" applyFill="1" applyBorder="1" applyAlignment="1">
      <alignment horizontal="left" vertical="center" wrapText="1"/>
    </xf>
    <xf numFmtId="0" fontId="25" fillId="0" borderId="1" xfId="1072" applyFont="1" applyFill="1" applyBorder="1" applyAlignment="1">
      <alignment horizontal="left" vertical="center" wrapText="1"/>
    </xf>
    <xf numFmtId="0" fontId="11" fillId="0" borderId="1" xfId="892" applyNumberFormat="1" applyFont="1" applyFill="1" applyBorder="1" applyAlignment="1">
      <alignment horizontal="left" vertical="center" wrapText="1" indent="2"/>
    </xf>
    <xf numFmtId="201" fontId="9" fillId="0" borderId="1" xfId="0" applyNumberFormat="1" applyFont="1" applyBorder="1" applyAlignment="1">
      <alignment horizontal="right" vertical="center" wrapText="1"/>
    </xf>
    <xf numFmtId="0" fontId="11" fillId="0" borderId="1" xfId="892" applyNumberFormat="1" applyFont="1" applyFill="1" applyBorder="1" applyAlignment="1">
      <alignment horizontal="left" vertical="center" wrapText="1" indent="1"/>
    </xf>
    <xf numFmtId="0" fontId="25" fillId="0" borderId="1" xfId="892" applyNumberFormat="1" applyFont="1" applyFill="1" applyBorder="1" applyAlignment="1">
      <alignment horizontal="left" vertical="center" wrapText="1"/>
    </xf>
    <xf numFmtId="0" fontId="7" fillId="0" borderId="0" xfId="648" applyFill="1" applyAlignment="1"/>
    <xf numFmtId="203" fontId="11" fillId="0" borderId="0" xfId="895" applyNumberFormat="1" applyFont="1" applyFill="1" applyBorder="1" applyAlignment="1" applyProtection="1">
      <alignment horizontal="left" vertical="center"/>
    </xf>
    <xf numFmtId="202" fontId="11" fillId="0" borderId="0" xfId="648" applyNumberFormat="1" applyFont="1" applyFill="1" applyBorder="1" applyAlignment="1">
      <alignment vertical="center"/>
    </xf>
    <xf numFmtId="202" fontId="11" fillId="0" borderId="0" xfId="648" applyNumberFormat="1" applyFont="1" applyFill="1" applyAlignment="1">
      <alignment vertical="center"/>
    </xf>
    <xf numFmtId="203" fontId="27" fillId="0" borderId="0" xfId="895" applyNumberFormat="1" applyFont="1" applyFill="1" applyBorder="1" applyAlignment="1" applyProtection="1">
      <alignment horizontal="right" vertical="center"/>
    </xf>
    <xf numFmtId="202" fontId="25" fillId="0" borderId="1" xfId="965" applyNumberFormat="1" applyFont="1" applyFill="1" applyBorder="1" applyAlignment="1">
      <alignment horizontal="right" vertical="center" wrapText="1"/>
    </xf>
    <xf numFmtId="0" fontId="42" fillId="3" borderId="0" xfId="554" applyFont="1" applyFill="1">
      <alignment vertical="center"/>
    </xf>
    <xf numFmtId="202" fontId="11" fillId="0" borderId="1" xfId="965" applyNumberFormat="1" applyFont="1" applyFill="1" applyBorder="1" applyAlignment="1">
      <alignment horizontal="right" vertical="center" wrapText="1"/>
    </xf>
    <xf numFmtId="202" fontId="34" fillId="0" borderId="1" xfId="0" applyNumberFormat="1" applyFont="1" applyFill="1" applyBorder="1" applyAlignment="1">
      <alignment horizontal="right" vertical="center" wrapText="1"/>
    </xf>
    <xf numFmtId="202" fontId="23" fillId="0" borderId="1" xfId="0" applyNumberFormat="1" applyFont="1" applyFill="1" applyBorder="1" applyAlignment="1">
      <alignment horizontal="right" vertical="center" wrapText="1"/>
    </xf>
    <xf numFmtId="202" fontId="11" fillId="0" borderId="1" xfId="0" applyNumberFormat="1" applyFont="1" applyFill="1" applyBorder="1" applyAlignment="1" applyProtection="1">
      <alignment horizontal="right" vertical="center" wrapText="1"/>
    </xf>
    <xf numFmtId="202" fontId="11" fillId="0" borderId="1" xfId="628" applyNumberFormat="1" applyFont="1" applyFill="1" applyBorder="1" applyAlignment="1">
      <alignment horizontal="right" vertical="center" wrapText="1"/>
    </xf>
    <xf numFmtId="202" fontId="25" fillId="0" borderId="1" xfId="0" applyNumberFormat="1" applyFont="1" applyFill="1" applyBorder="1" applyAlignment="1" applyProtection="1">
      <alignment horizontal="right" vertical="center" wrapText="1"/>
    </xf>
    <xf numFmtId="202" fontId="25" fillId="0" borderId="1" xfId="628" applyNumberFormat="1" applyFont="1" applyFill="1" applyBorder="1" applyAlignment="1">
      <alignment horizontal="right" vertical="center" wrapText="1"/>
    </xf>
    <xf numFmtId="0" fontId="9" fillId="0" borderId="1" xfId="0" applyFont="1" applyBorder="1" applyAlignment="1">
      <alignment horizontal="distributed" vertical="center" wrapText="1"/>
    </xf>
    <xf numFmtId="49" fontId="11" fillId="0" borderId="1" xfId="0" applyNumberFormat="1" applyFont="1" applyFill="1" applyBorder="1" applyAlignment="1" applyProtection="1">
      <alignment horizontal="center" vertical="center" wrapText="1"/>
    </xf>
    <xf numFmtId="0" fontId="43" fillId="0" borderId="0" xfId="0" applyFont="1" applyAlignment="1"/>
    <xf numFmtId="0" fontId="0" fillId="0" borderId="0" xfId="0" applyFill="1" applyAlignment="1"/>
    <xf numFmtId="0" fontId="44" fillId="0" borderId="0" xfId="904" applyFont="1" applyFill="1" applyAlignment="1">
      <alignment horizontal="center" vertical="center"/>
    </xf>
    <xf numFmtId="0" fontId="43" fillId="0" borderId="0" xfId="0" applyFont="1" applyFill="1" applyAlignment="1"/>
    <xf numFmtId="0" fontId="10" fillId="0" borderId="0" xfId="904" applyFont="1" applyFill="1" applyAlignment="1">
      <alignment horizontal="left" vertical="center"/>
    </xf>
    <xf numFmtId="0" fontId="10" fillId="0" borderId="0" xfId="0" applyFont="1" applyFill="1" applyAlignment="1">
      <alignment vertical="center"/>
    </xf>
    <xf numFmtId="0" fontId="10" fillId="0" borderId="0" xfId="904" applyFont="1" applyFill="1" applyAlignment="1">
      <alignment horizontal="right" vertical="center"/>
    </xf>
    <xf numFmtId="199" fontId="7" fillId="0" borderId="0" xfId="648" applyNumberFormat="1" applyFont="1" applyFill="1" applyAlignment="1">
      <alignment horizontal="center" vertical="center" wrapText="1"/>
    </xf>
    <xf numFmtId="0" fontId="10" fillId="0" borderId="1" xfId="0" applyFont="1" applyFill="1" applyBorder="1" applyAlignment="1">
      <alignment horizontal="left" vertical="center" wrapText="1"/>
    </xf>
    <xf numFmtId="3" fontId="11" fillId="0" borderId="1" xfId="0" applyNumberFormat="1" applyFont="1" applyFill="1" applyBorder="1" applyAlignment="1">
      <alignment vertical="center" wrapText="1"/>
    </xf>
    <xf numFmtId="0" fontId="31" fillId="0" borderId="0" xfId="554" applyFont="1" applyFill="1" applyAlignment="1">
      <alignment horizontal="center" vertical="center"/>
    </xf>
    <xf numFmtId="199" fontId="11" fillId="0" borderId="1" xfId="0" applyNumberFormat="1" applyFont="1" applyFill="1" applyBorder="1" applyAlignment="1">
      <alignment vertical="center" wrapText="1"/>
    </xf>
    <xf numFmtId="0" fontId="10" fillId="0" borderId="1" xfId="0" applyFont="1" applyBorder="1" applyAlignment="1">
      <alignment horizontal="left" vertical="center" wrapText="1"/>
    </xf>
    <xf numFmtId="0" fontId="9" fillId="0" borderId="1" xfId="0" applyFont="1" applyFill="1" applyBorder="1" applyAlignment="1">
      <alignment horizontal="center" vertical="center" wrapText="1"/>
    </xf>
    <xf numFmtId="199" fontId="25" fillId="0" borderId="1" xfId="0" applyNumberFormat="1" applyFont="1" applyFill="1" applyBorder="1" applyAlignment="1">
      <alignment vertical="center" wrapText="1"/>
    </xf>
    <xf numFmtId="0" fontId="0" fillId="0" borderId="2" xfId="0" applyFill="1" applyBorder="1" applyAlignment="1">
      <alignment horizontal="left"/>
    </xf>
    <xf numFmtId="0" fontId="0" fillId="0" borderId="3" xfId="0" applyFill="1" applyBorder="1" applyAlignment="1">
      <alignment horizontal="left"/>
    </xf>
    <xf numFmtId="0" fontId="0" fillId="0" borderId="4" xfId="0" applyFill="1" applyBorder="1" applyAlignment="1">
      <alignment horizontal="left"/>
    </xf>
    <xf numFmtId="0" fontId="7" fillId="0" borderId="0" xfId="998" applyProtection="1">
      <alignment vertical="center"/>
    </xf>
    <xf numFmtId="0" fontId="31" fillId="0" borderId="0" xfId="998" applyFont="1" applyProtection="1">
      <alignment vertical="center"/>
    </xf>
    <xf numFmtId="0" fontId="35" fillId="0" borderId="0" xfId="998" applyFont="1" applyAlignment="1" applyProtection="1">
      <alignment horizontal="center" vertical="center"/>
    </xf>
    <xf numFmtId="0" fontId="35" fillId="0" borderId="0" xfId="998" applyFont="1" applyProtection="1">
      <alignment vertical="center"/>
    </xf>
    <xf numFmtId="0" fontId="7" fillId="0" borderId="0" xfId="998" applyFill="1" applyProtection="1">
      <alignment vertical="center"/>
    </xf>
    <xf numFmtId="10" fontId="7" fillId="0" borderId="0" xfId="3" applyNumberFormat="1" applyFont="1" applyFill="1" applyBorder="1" applyAlignment="1" applyProtection="1">
      <alignment vertical="center"/>
    </xf>
    <xf numFmtId="199" fontId="7" fillId="0" borderId="0" xfId="648" applyNumberFormat="1" applyAlignment="1" applyProtection="1"/>
    <xf numFmtId="0" fontId="45" fillId="0" borderId="0" xfId="0" applyFont="1" applyFill="1" applyAlignment="1">
      <alignment horizontal="center" vertical="center"/>
    </xf>
    <xf numFmtId="10" fontId="45" fillId="0" borderId="0" xfId="3" applyNumberFormat="1" applyFont="1" applyFill="1" applyAlignment="1">
      <alignment horizontal="center" vertical="center"/>
    </xf>
    <xf numFmtId="199" fontId="7" fillId="0" borderId="0" xfId="648" applyNumberFormat="1" applyFill="1" applyAlignment="1" applyProtection="1"/>
    <xf numFmtId="0" fontId="31" fillId="0" borderId="0" xfId="998" applyFont="1" applyFill="1" applyProtection="1">
      <alignment vertical="center"/>
    </xf>
    <xf numFmtId="0" fontId="11" fillId="0" borderId="0" xfId="998" applyFont="1" applyFill="1" applyProtection="1">
      <alignment vertical="center"/>
    </xf>
    <xf numFmtId="10" fontId="11" fillId="0" borderId="0" xfId="3" applyNumberFormat="1" applyFont="1" applyFill="1" applyBorder="1" applyAlignment="1" applyProtection="1">
      <alignment horizontal="right" vertical="center"/>
    </xf>
    <xf numFmtId="199" fontId="31" fillId="0" borderId="0" xfId="648" applyNumberFormat="1" applyFont="1" applyFill="1" applyAlignment="1" applyProtection="1"/>
    <xf numFmtId="198" fontId="25" fillId="0" borderId="2" xfId="998" applyNumberFormat="1" applyFont="1" applyFill="1" applyBorder="1" applyAlignment="1" applyProtection="1">
      <alignment horizontal="center" vertical="center" wrapText="1"/>
    </xf>
    <xf numFmtId="0" fontId="25" fillId="0" borderId="1" xfId="998" applyFont="1" applyFill="1" applyBorder="1" applyAlignment="1" applyProtection="1">
      <alignment horizontal="distributed" vertical="center" wrapText="1" indent="3"/>
    </xf>
    <xf numFmtId="198" fontId="25" fillId="0" borderId="1" xfId="998" applyNumberFormat="1" applyFont="1" applyFill="1" applyBorder="1" applyAlignment="1" applyProtection="1">
      <alignment horizontal="center" vertical="center" wrapText="1"/>
    </xf>
    <xf numFmtId="10" fontId="25" fillId="0" borderId="1" xfId="3" applyNumberFormat="1" applyFont="1" applyFill="1" applyBorder="1" applyAlignment="1" applyProtection="1">
      <alignment horizontal="center" vertical="center" wrapText="1"/>
    </xf>
    <xf numFmtId="0" fontId="35" fillId="0" borderId="0" xfId="998" applyFont="1" applyFill="1" applyAlignment="1" applyProtection="1">
      <alignment horizontal="center" vertical="center" wrapText="1"/>
    </xf>
    <xf numFmtId="0" fontId="9" fillId="2" borderId="5" xfId="0" applyFont="1" applyFill="1" applyBorder="1" applyAlignment="1" applyProtection="1">
      <alignment horizontal="left" vertical="center"/>
    </xf>
    <xf numFmtId="49" fontId="9" fillId="0" borderId="1" xfId="0" applyNumberFormat="1" applyFont="1" applyFill="1" applyBorder="1" applyAlignment="1" applyProtection="1">
      <alignment horizontal="left" vertical="center" wrapText="1"/>
    </xf>
    <xf numFmtId="3" fontId="9" fillId="0" borderId="1" xfId="0" applyNumberFormat="1" applyFont="1" applyFill="1" applyBorder="1" applyAlignment="1" applyProtection="1">
      <alignment horizontal="right" vertical="center"/>
    </xf>
    <xf numFmtId="0" fontId="31" fillId="0" borderId="0" xfId="554" applyFont="1" applyFill="1" applyProtection="1">
      <alignment vertical="center"/>
    </xf>
    <xf numFmtId="0" fontId="10" fillId="2" borderId="5" xfId="0" applyFont="1" applyFill="1" applyBorder="1" applyAlignment="1" applyProtection="1">
      <alignment horizontal="left" vertical="center"/>
    </xf>
    <xf numFmtId="49" fontId="10" fillId="2"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10" fontId="10" fillId="0" borderId="1" xfId="3" applyNumberFormat="1" applyFont="1" applyFill="1" applyBorder="1" applyAlignment="1" applyProtection="1">
      <alignment horizontal="right" vertical="center"/>
      <protection locked="0"/>
    </xf>
    <xf numFmtId="49" fontId="10" fillId="0" borderId="1" xfId="0" applyNumberFormat="1" applyFont="1" applyFill="1" applyBorder="1" applyAlignment="1" applyProtection="1">
      <alignment horizontal="left" vertical="center" wrapText="1"/>
    </xf>
    <xf numFmtId="49" fontId="9" fillId="2" borderId="1" xfId="0" applyNumberFormat="1" applyFont="1" applyFill="1" applyBorder="1" applyAlignment="1" applyProtection="1">
      <alignment horizontal="left" vertical="center" wrapText="1"/>
    </xf>
    <xf numFmtId="3" fontId="9" fillId="0" borderId="1" xfId="0" applyNumberFormat="1" applyFont="1" applyFill="1" applyBorder="1" applyAlignment="1" applyProtection="1">
      <alignment horizontal="right" vertical="center"/>
      <protection locked="0"/>
    </xf>
    <xf numFmtId="3" fontId="10" fillId="0" borderId="1" xfId="0" applyNumberFormat="1" applyFont="1" applyFill="1" applyBorder="1" applyAlignment="1" applyProtection="1">
      <alignment horizontal="right" vertical="center"/>
    </xf>
    <xf numFmtId="49" fontId="11" fillId="0" borderId="1" xfId="0" applyNumberFormat="1"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indent="3"/>
    </xf>
    <xf numFmtId="0" fontId="35" fillId="0" borderId="0" xfId="998" applyFont="1" applyFill="1" applyAlignment="1" applyProtection="1">
      <alignment horizontal="center" vertical="center"/>
    </xf>
    <xf numFmtId="3" fontId="25" fillId="0" borderId="1" xfId="0" applyNumberFormat="1" applyFont="1" applyFill="1" applyBorder="1" applyAlignment="1" applyProtection="1">
      <alignment horizontal="right" vertical="center"/>
    </xf>
    <xf numFmtId="49" fontId="25" fillId="0" borderId="1" xfId="0" applyNumberFormat="1" applyFont="1" applyFill="1" applyBorder="1" applyAlignment="1" applyProtection="1">
      <alignment horizontal="left" vertical="center"/>
    </xf>
    <xf numFmtId="49" fontId="25" fillId="0" borderId="1" xfId="0" applyNumberFormat="1" applyFont="1" applyFill="1" applyBorder="1" applyAlignment="1" applyProtection="1">
      <alignment horizontal="left" vertical="center" wrapText="1" indent="2"/>
    </xf>
    <xf numFmtId="10" fontId="9" fillId="0" borderId="1" xfId="3" applyNumberFormat="1" applyFont="1" applyFill="1" applyBorder="1" applyAlignment="1" applyProtection="1">
      <alignment horizontal="right" vertical="center"/>
      <protection locked="0"/>
    </xf>
    <xf numFmtId="49" fontId="11" fillId="0" borderId="1" xfId="0" applyNumberFormat="1" applyFont="1" applyFill="1" applyBorder="1" applyAlignment="1" applyProtection="1">
      <alignment horizontal="left" vertical="center" wrapText="1" indent="4"/>
    </xf>
    <xf numFmtId="49" fontId="9" fillId="2" borderId="5" xfId="0" applyNumberFormat="1" applyFont="1" applyFill="1" applyBorder="1" applyAlignment="1" applyProtection="1">
      <alignment horizontal="left" vertical="center" wrapText="1"/>
    </xf>
    <xf numFmtId="49" fontId="10" fillId="2" borderId="5" xfId="0" applyNumberFormat="1" applyFont="1" applyFill="1" applyBorder="1" applyAlignment="1" applyProtection="1">
      <alignment horizontal="left" vertical="center" wrapText="1"/>
    </xf>
    <xf numFmtId="0" fontId="25" fillId="0" borderId="1" xfId="998" applyFont="1" applyFill="1" applyBorder="1" applyAlignment="1" applyProtection="1">
      <alignment horizontal="left" vertical="center" wrapText="1" indent="2"/>
    </xf>
    <xf numFmtId="0" fontId="11" fillId="0" borderId="1" xfId="0" applyNumberFormat="1" applyFont="1" applyFill="1" applyBorder="1" applyAlignment="1" applyProtection="1">
      <alignment horizontal="left" vertical="center" wrapText="1"/>
    </xf>
    <xf numFmtId="49" fontId="46" fillId="2" borderId="5" xfId="0" applyNumberFormat="1" applyFont="1" applyFill="1" applyBorder="1" applyAlignment="1" applyProtection="1">
      <alignment horizontal="distributed" vertical="center"/>
    </xf>
    <xf numFmtId="49" fontId="46" fillId="0" borderId="1" xfId="0" applyNumberFormat="1" applyFont="1" applyFill="1" applyBorder="1" applyAlignment="1" applyProtection="1">
      <alignment horizontal="distributed" vertical="center" wrapText="1"/>
    </xf>
    <xf numFmtId="49" fontId="25" fillId="0" borderId="2" xfId="998" applyNumberFormat="1" applyFont="1" applyFill="1" applyBorder="1" applyAlignment="1" applyProtection="1">
      <alignment horizontal="left" vertical="center"/>
    </xf>
    <xf numFmtId="0" fontId="25" fillId="0" borderId="1" xfId="998" applyFont="1" applyFill="1" applyBorder="1" applyAlignment="1" applyProtection="1">
      <alignment horizontal="left" vertical="center" wrapText="1"/>
    </xf>
    <xf numFmtId="0" fontId="11" fillId="0" borderId="1" xfId="998" applyFont="1" applyFill="1" applyBorder="1" applyAlignment="1" applyProtection="1">
      <alignment horizontal="left" vertical="center" wrapText="1"/>
    </xf>
    <xf numFmtId="49" fontId="11" fillId="0" borderId="2" xfId="998" applyNumberFormat="1" applyFont="1" applyFill="1" applyBorder="1" applyAlignment="1" applyProtection="1">
      <alignment horizontal="left" vertical="center"/>
    </xf>
    <xf numFmtId="49" fontId="11" fillId="0" borderId="2" xfId="998" applyNumberFormat="1" applyFont="1" applyBorder="1" applyAlignment="1" applyProtection="1">
      <alignment horizontal="left" vertical="center"/>
    </xf>
    <xf numFmtId="0" fontId="11" fillId="3" borderId="1" xfId="998" applyFont="1" applyFill="1" applyBorder="1" applyAlignment="1" applyProtection="1">
      <alignment horizontal="left" vertical="center" wrapText="1"/>
    </xf>
    <xf numFmtId="0" fontId="11" fillId="0" borderId="1" xfId="554" applyFont="1" applyFill="1" applyBorder="1" applyAlignment="1" applyProtection="1">
      <alignment horizontal="left" vertical="center" wrapText="1"/>
    </xf>
    <xf numFmtId="0" fontId="25" fillId="0" borderId="1" xfId="554" applyFont="1" applyFill="1" applyBorder="1" applyAlignment="1" applyProtection="1">
      <alignment horizontal="left" vertical="center" wrapText="1"/>
    </xf>
    <xf numFmtId="49" fontId="25" fillId="0" borderId="2" xfId="998" applyNumberFormat="1" applyFont="1" applyFill="1" applyBorder="1" applyAlignment="1" applyProtection="1">
      <alignment horizontal="distributed" vertical="center" indent="1"/>
    </xf>
    <xf numFmtId="0" fontId="25" fillId="0" borderId="1" xfId="998" applyFont="1" applyFill="1" applyBorder="1" applyAlignment="1" applyProtection="1">
      <alignment horizontal="distributed" vertical="center" wrapText="1" indent="1"/>
    </xf>
    <xf numFmtId="10" fontId="25" fillId="0" borderId="1" xfId="3" applyNumberFormat="1" applyFont="1" applyFill="1" applyBorder="1" applyAlignment="1" applyProtection="1">
      <alignment horizontal="right" vertical="center"/>
    </xf>
    <xf numFmtId="199" fontId="7" fillId="0" borderId="0" xfId="998" applyNumberFormat="1" applyFill="1" applyProtection="1">
      <alignment vertical="center"/>
    </xf>
    <xf numFmtId="0" fontId="31" fillId="0" borderId="0" xfId="998" applyFont="1">
      <alignment vertical="center"/>
    </xf>
    <xf numFmtId="0" fontId="35" fillId="0" borderId="0" xfId="998" applyFont="1" applyAlignment="1">
      <alignment horizontal="center" vertical="center"/>
    </xf>
    <xf numFmtId="198" fontId="7" fillId="0" borderId="0" xfId="998" applyNumberFormat="1">
      <alignment vertical="center"/>
    </xf>
    <xf numFmtId="0" fontId="31" fillId="0" borderId="0" xfId="998" applyFont="1" applyFill="1">
      <alignment vertical="center"/>
    </xf>
    <xf numFmtId="0" fontId="11" fillId="0" borderId="0" xfId="998" applyFont="1" applyFill="1">
      <alignment vertical="center"/>
    </xf>
    <xf numFmtId="0" fontId="47" fillId="0" borderId="0" xfId="998" applyFont="1" applyFill="1">
      <alignment vertical="center"/>
    </xf>
    <xf numFmtId="198" fontId="11" fillId="0" borderId="0" xfId="998" applyNumberFormat="1" applyFont="1" applyFill="1" applyAlignment="1">
      <alignment horizontal="right" vertical="center"/>
    </xf>
    <xf numFmtId="198" fontId="25" fillId="0" borderId="2" xfId="998" applyNumberFormat="1" applyFont="1" applyFill="1" applyBorder="1" applyAlignment="1">
      <alignment horizontal="center" vertical="center" wrapText="1"/>
    </xf>
    <xf numFmtId="0" fontId="25" fillId="0" borderId="1" xfId="998" applyFont="1" applyFill="1" applyBorder="1" applyAlignment="1">
      <alignment horizontal="distributed" vertical="center" wrapText="1" indent="3"/>
    </xf>
    <xf numFmtId="0" fontId="48" fillId="0" borderId="0" xfId="1070" applyFont="1" applyFill="1" applyAlignment="1">
      <alignment vertical="center" wrapText="1"/>
    </xf>
    <xf numFmtId="0" fontId="31" fillId="0" borderId="0" xfId="554" applyFont="1" applyFill="1">
      <alignment vertical="center"/>
    </xf>
    <xf numFmtId="3" fontId="10" fillId="2" borderId="1" xfId="0" applyNumberFormat="1" applyFont="1" applyFill="1" applyBorder="1" applyAlignment="1" applyProtection="1">
      <alignment horizontal="right" vertical="center"/>
      <protection locked="0"/>
    </xf>
    <xf numFmtId="10" fontId="10" fillId="2" borderId="1" xfId="3" applyNumberFormat="1" applyFont="1" applyFill="1" applyBorder="1" applyAlignment="1" applyProtection="1">
      <alignment horizontal="right" vertical="center"/>
      <protection locked="0"/>
    </xf>
    <xf numFmtId="0" fontId="11" fillId="2" borderId="5" xfId="0" applyFont="1" applyFill="1" applyBorder="1" applyAlignment="1" applyProtection="1">
      <alignment vertical="center"/>
    </xf>
    <xf numFmtId="49" fontId="10" fillId="2" borderId="5" xfId="0" applyNumberFormat="1" applyFont="1" applyFill="1" applyBorder="1" applyAlignment="1" applyProtection="1">
      <alignment horizontal="left" vertical="center"/>
    </xf>
    <xf numFmtId="0" fontId="25" fillId="0" borderId="2" xfId="998" applyFont="1" applyFill="1" applyBorder="1" applyAlignment="1">
      <alignment horizontal="left" vertical="center"/>
    </xf>
    <xf numFmtId="0" fontId="25" fillId="0" borderId="1" xfId="554" applyFont="1" applyFill="1" applyBorder="1" applyAlignment="1">
      <alignment horizontal="left" vertical="center"/>
    </xf>
    <xf numFmtId="3" fontId="25" fillId="3" borderId="1" xfId="1" applyNumberFormat="1" applyFont="1" applyFill="1" applyBorder="1" applyAlignment="1">
      <alignment horizontal="right" vertical="center" wrapText="1"/>
    </xf>
    <xf numFmtId="10" fontId="25" fillId="3" borderId="1" xfId="3" applyNumberFormat="1" applyFont="1" applyFill="1" applyBorder="1" applyAlignment="1">
      <alignment horizontal="right" vertical="center" wrapText="1"/>
    </xf>
    <xf numFmtId="3" fontId="25" fillId="0" borderId="1" xfId="1" applyNumberFormat="1" applyFont="1" applyFill="1" applyBorder="1" applyAlignment="1">
      <alignment horizontal="right" vertical="center" wrapText="1"/>
    </xf>
    <xf numFmtId="0" fontId="11" fillId="0" borderId="2" xfId="998" applyFont="1" applyFill="1" applyBorder="1" applyAlignment="1">
      <alignment horizontal="left" vertical="center"/>
    </xf>
    <xf numFmtId="0" fontId="11" fillId="0" borderId="1" xfId="998" applyFont="1" applyFill="1" applyBorder="1" applyAlignment="1">
      <alignment horizontal="left" vertical="center"/>
    </xf>
    <xf numFmtId="3" fontId="11" fillId="0" borderId="1" xfId="0" applyNumberFormat="1" applyFont="1" applyFill="1" applyBorder="1" applyAlignment="1" applyProtection="1">
      <alignment horizontal="right" vertical="center"/>
    </xf>
    <xf numFmtId="3" fontId="11" fillId="0" borderId="1" xfId="1" applyNumberFormat="1" applyFont="1" applyFill="1" applyBorder="1" applyAlignment="1">
      <alignment horizontal="right" vertical="center" wrapText="1"/>
    </xf>
    <xf numFmtId="3" fontId="11" fillId="0" borderId="1" xfId="1" applyNumberFormat="1" applyFont="1" applyFill="1" applyBorder="1" applyAlignment="1" applyProtection="1">
      <alignment horizontal="right" vertical="center" wrapText="1"/>
      <protection locked="0"/>
    </xf>
    <xf numFmtId="10" fontId="11" fillId="0" borderId="1" xfId="3" applyNumberFormat="1" applyFont="1" applyFill="1" applyBorder="1" applyAlignment="1" applyProtection="1">
      <alignment horizontal="right" vertical="center" wrapText="1"/>
      <protection locked="0"/>
    </xf>
    <xf numFmtId="0" fontId="11" fillId="0" borderId="2" xfId="998" applyFont="1" applyBorder="1" applyAlignment="1">
      <alignment horizontal="left" vertical="center"/>
    </xf>
    <xf numFmtId="0" fontId="11" fillId="3" borderId="1" xfId="998" applyFont="1" applyFill="1" applyBorder="1" applyAlignment="1">
      <alignment horizontal="left" vertical="center"/>
    </xf>
    <xf numFmtId="3" fontId="11" fillId="3" borderId="1" xfId="1" applyNumberFormat="1" applyFont="1" applyFill="1" applyBorder="1" applyAlignment="1">
      <alignment horizontal="right" vertical="center" wrapText="1"/>
    </xf>
    <xf numFmtId="10" fontId="11" fillId="3" borderId="1" xfId="3" applyNumberFormat="1" applyFont="1" applyFill="1" applyBorder="1" applyAlignment="1">
      <alignment horizontal="right" vertical="center" wrapText="1"/>
    </xf>
    <xf numFmtId="0" fontId="11" fillId="0" borderId="2" xfId="998" applyFont="1" applyFill="1" applyBorder="1" applyAlignment="1" applyProtection="1">
      <alignment horizontal="left" vertical="center"/>
    </xf>
    <xf numFmtId="0" fontId="11" fillId="0" borderId="1" xfId="998" applyFont="1" applyFill="1" applyBorder="1" applyAlignment="1" applyProtection="1">
      <alignment horizontal="left" vertical="center"/>
    </xf>
    <xf numFmtId="0" fontId="7" fillId="0" borderId="1" xfId="998" applyFont="1" applyBorder="1">
      <alignment vertical="center"/>
    </xf>
    <xf numFmtId="10" fontId="7" fillId="0" borderId="1" xfId="3" applyNumberFormat="1" applyFont="1" applyFill="1" applyBorder="1" applyAlignment="1" applyProtection="1">
      <alignment vertical="center"/>
    </xf>
    <xf numFmtId="0" fontId="11" fillId="0" borderId="2" xfId="998" applyFont="1" applyFill="1" applyBorder="1">
      <alignment vertical="center"/>
    </xf>
    <xf numFmtId="0" fontId="25" fillId="0" borderId="1" xfId="998" applyFont="1" applyFill="1" applyBorder="1" applyAlignment="1">
      <alignment horizontal="distributed" vertical="center" indent="1"/>
    </xf>
    <xf numFmtId="0" fontId="1" fillId="0" borderId="0" xfId="0" applyFont="1" applyFill="1" applyBorder="1" applyAlignment="1"/>
    <xf numFmtId="0" fontId="45" fillId="0" borderId="0" xfId="0" applyFont="1" applyFill="1" applyBorder="1" applyAlignment="1">
      <alignment horizontal="center" vertical="center"/>
    </xf>
    <xf numFmtId="3" fontId="35" fillId="0" borderId="1" xfId="0" applyNumberFormat="1" applyFont="1" applyFill="1" applyBorder="1" applyAlignment="1" applyProtection="1">
      <alignment horizontal="right" vertical="center"/>
      <protection locked="0"/>
    </xf>
    <xf numFmtId="10" fontId="35" fillId="0" borderId="1" xfId="3"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10" fontId="25" fillId="0" borderId="1" xfId="3" applyNumberFormat="1" applyFont="1" applyFill="1" applyBorder="1" applyAlignment="1" applyProtection="1">
      <alignment horizontal="right" vertical="center"/>
      <protection locked="0"/>
    </xf>
    <xf numFmtId="199" fontId="10" fillId="0" borderId="1" xfId="0" applyNumberFormat="1" applyFont="1" applyFill="1" applyBorder="1" applyAlignment="1" applyProtection="1">
      <alignment horizontal="right" vertical="center"/>
      <protection locked="0"/>
    </xf>
    <xf numFmtId="3" fontId="11" fillId="0" borderId="1" xfId="0" applyNumberFormat="1" applyFont="1" applyFill="1" applyBorder="1" applyAlignment="1" applyProtection="1">
      <alignment horizontal="right" vertical="center"/>
      <protection locked="0"/>
    </xf>
    <xf numFmtId="199" fontId="11" fillId="0" borderId="1" xfId="0" applyNumberFormat="1" applyFont="1" applyFill="1" applyBorder="1" applyAlignment="1" applyProtection="1">
      <alignment horizontal="right" vertical="center" wrapText="1"/>
      <protection locked="0"/>
    </xf>
    <xf numFmtId="49" fontId="11" fillId="0" borderId="1" xfId="0" applyNumberFormat="1" applyFont="1" applyFill="1" applyBorder="1" applyAlignment="1" applyProtection="1">
      <alignment horizontal="left" vertical="center" wrapText="1" indent="2"/>
    </xf>
    <xf numFmtId="10" fontId="11" fillId="0" borderId="1" xfId="3" applyNumberFormat="1" applyFont="1" applyFill="1" applyBorder="1" applyAlignment="1" applyProtection="1">
      <alignment horizontal="right" vertical="center"/>
      <protection locked="0"/>
    </xf>
    <xf numFmtId="49" fontId="9" fillId="4" borderId="1" xfId="0" applyNumberFormat="1" applyFont="1" applyFill="1" applyBorder="1" applyAlignment="1" applyProtection="1">
      <alignment horizontal="left" vertical="center" wrapText="1"/>
    </xf>
    <xf numFmtId="49" fontId="9" fillId="0" borderId="2" xfId="1060" applyNumberFormat="1" applyFont="1" applyFill="1" applyBorder="1" applyAlignment="1" applyProtection="1">
      <alignment horizontal="left" vertical="center"/>
    </xf>
    <xf numFmtId="10" fontId="11" fillId="0" borderId="1" xfId="3" applyNumberFormat="1" applyFont="1" applyFill="1" applyBorder="1" applyAlignment="1" applyProtection="1">
      <alignment horizontal="right" vertical="center"/>
    </xf>
    <xf numFmtId="49" fontId="10" fillId="0" borderId="2" xfId="1060" applyNumberFormat="1" applyFont="1" applyBorder="1" applyAlignment="1" applyProtection="1">
      <alignment horizontal="left" vertical="center"/>
    </xf>
    <xf numFmtId="3" fontId="11" fillId="0" borderId="1" xfId="0" applyNumberFormat="1" applyFont="1" applyFill="1" applyBorder="1" applyAlignment="1" applyProtection="1">
      <alignment horizontal="right" vertical="center" wrapText="1"/>
      <protection locked="0"/>
    </xf>
    <xf numFmtId="49" fontId="10" fillId="0" borderId="2" xfId="1060" applyNumberFormat="1" applyFont="1" applyFill="1" applyBorder="1" applyAlignment="1" applyProtection="1">
      <alignment horizontal="left" vertical="center"/>
    </xf>
    <xf numFmtId="0" fontId="7" fillId="0" borderId="2" xfId="998" applyFill="1" applyBorder="1" applyAlignment="1" applyProtection="1">
      <alignment horizontal="left" vertical="center"/>
    </xf>
    <xf numFmtId="3" fontId="7" fillId="0" borderId="0" xfId="998" applyNumberFormat="1" applyFill="1" applyProtection="1">
      <alignment vertical="center"/>
    </xf>
    <xf numFmtId="49" fontId="45" fillId="0" borderId="0" xfId="0" applyNumberFormat="1" applyFont="1" applyFill="1" applyBorder="1" applyAlignment="1">
      <alignment horizontal="center" vertical="center"/>
    </xf>
    <xf numFmtId="49" fontId="25" fillId="0" borderId="2" xfId="998" applyNumberFormat="1" applyFont="1" applyFill="1" applyBorder="1" applyAlignment="1">
      <alignment horizontal="center" vertical="center" wrapText="1"/>
    </xf>
    <xf numFmtId="49" fontId="11" fillId="2" borderId="5" xfId="0" applyNumberFormat="1" applyFont="1" applyFill="1" applyBorder="1" applyAlignment="1" applyProtection="1">
      <alignment vertical="center"/>
    </xf>
    <xf numFmtId="49" fontId="25" fillId="0" borderId="2" xfId="998" applyNumberFormat="1" applyFont="1" applyFill="1" applyBorder="1" applyAlignment="1">
      <alignment horizontal="left" vertical="center"/>
    </xf>
    <xf numFmtId="0" fontId="25" fillId="0" borderId="1" xfId="554" applyFont="1" applyFill="1" applyBorder="1" applyAlignment="1" applyProtection="1">
      <alignment horizontal="left" vertical="center"/>
    </xf>
    <xf numFmtId="0" fontId="11" fillId="0" borderId="1" xfId="554" applyFont="1" applyFill="1" applyBorder="1" applyAlignment="1" applyProtection="1">
      <alignment horizontal="left" vertical="center"/>
    </xf>
    <xf numFmtId="49" fontId="11" fillId="0" borderId="1" xfId="998" applyNumberFormat="1" applyFont="1" applyFill="1" applyBorder="1" applyAlignment="1" applyProtection="1">
      <alignment horizontal="left" vertical="center"/>
    </xf>
    <xf numFmtId="0" fontId="11" fillId="0" borderId="1" xfId="998" applyFont="1" applyFill="1" applyBorder="1" applyAlignment="1" applyProtection="1">
      <alignment horizontal="left" vertical="center" wrapText="1" indent="4"/>
    </xf>
    <xf numFmtId="3" fontId="7" fillId="0" borderId="0" xfId="998" applyNumberFormat="1" applyFill="1">
      <alignment vertical="center"/>
    </xf>
    <xf numFmtId="195" fontId="1" fillId="0" borderId="0" xfId="0" applyNumberFormat="1" applyFont="1" applyFill="1" applyBorder="1" applyAlignment="1"/>
    <xf numFmtId="195" fontId="45" fillId="0" borderId="0" xfId="0" applyNumberFormat="1" applyFont="1" applyFill="1" applyBorder="1" applyAlignment="1">
      <alignment horizontal="center" vertical="center"/>
    </xf>
    <xf numFmtId="0" fontId="49" fillId="0" borderId="0" xfId="0" applyFont="1" applyFill="1" applyBorder="1" applyAlignment="1">
      <alignment horizontal="center" vertical="center"/>
    </xf>
    <xf numFmtId="195" fontId="49" fillId="0" borderId="0" xfId="0" applyNumberFormat="1" applyFont="1" applyFill="1" applyBorder="1" applyAlignment="1">
      <alignment horizontal="center" vertical="center"/>
    </xf>
    <xf numFmtId="195" fontId="49" fillId="0" borderId="6" xfId="0" applyNumberFormat="1" applyFont="1" applyFill="1" applyBorder="1" applyAlignment="1">
      <alignment horizontal="center" vertical="center"/>
    </xf>
    <xf numFmtId="0" fontId="10" fillId="0" borderId="0" xfId="0" applyFont="1" applyAlignment="1">
      <alignment horizontal="right"/>
    </xf>
    <xf numFmtId="0" fontId="25" fillId="0" borderId="7" xfId="1074" applyFont="1" applyBorder="1" applyAlignment="1">
      <alignment horizontal="center" vertical="center"/>
    </xf>
    <xf numFmtId="195" fontId="25" fillId="0" borderId="7" xfId="1074" applyNumberFormat="1" applyFont="1" applyBorder="1" applyAlignment="1">
      <alignment horizontal="center" vertical="center"/>
    </xf>
    <xf numFmtId="195" fontId="25" fillId="0" borderId="2" xfId="1074" applyNumberFormat="1" applyFont="1" applyBorder="1" applyAlignment="1">
      <alignment horizontal="center" vertical="center"/>
    </xf>
    <xf numFmtId="0" fontId="25" fillId="0" borderId="4" xfId="1074" applyFont="1" applyBorder="1" applyAlignment="1">
      <alignment horizontal="center" vertical="center"/>
    </xf>
    <xf numFmtId="0" fontId="25" fillId="0" borderId="8" xfId="1074" applyFont="1" applyBorder="1" applyAlignment="1">
      <alignment horizontal="center" vertical="center"/>
    </xf>
    <xf numFmtId="195" fontId="25" fillId="0" borderId="8" xfId="1074" applyNumberFormat="1" applyFont="1" applyBorder="1" applyAlignment="1">
      <alignment horizontal="center" vertical="center"/>
    </xf>
    <xf numFmtId="195" fontId="25" fillId="0" borderId="1" xfId="1074" applyNumberFormat="1" applyFont="1" applyBorder="1" applyAlignment="1">
      <alignment horizontal="center" vertical="center"/>
    </xf>
    <xf numFmtId="49" fontId="25" fillId="0" borderId="1" xfId="920" applyNumberFormat="1" applyFont="1" applyFill="1" applyBorder="1" applyAlignment="1" applyProtection="1">
      <alignment horizontal="center" vertical="center"/>
    </xf>
    <xf numFmtId="195" fontId="4" fillId="0" borderId="1" xfId="0" applyNumberFormat="1" applyFont="1" applyFill="1" applyBorder="1" applyAlignment="1"/>
    <xf numFmtId="10" fontId="4" fillId="0" borderId="1" xfId="0" applyNumberFormat="1" applyFont="1" applyFill="1" applyBorder="1" applyAlignment="1"/>
    <xf numFmtId="195" fontId="50" fillId="0" borderId="9" xfId="1334" applyNumberFormat="1" applyFont="1" applyFill="1" applyBorder="1" applyAlignment="1" applyProtection="1">
      <alignment horizontal="right" vertical="center"/>
    </xf>
    <xf numFmtId="195" fontId="34" fillId="0" borderId="1" xfId="0" applyNumberFormat="1" applyFont="1" applyFill="1" applyBorder="1" applyAlignment="1"/>
    <xf numFmtId="10" fontId="34" fillId="0" borderId="1" xfId="0" applyNumberFormat="1" applyFont="1" applyFill="1" applyBorder="1" applyAlignment="1"/>
    <xf numFmtId="195" fontId="51" fillId="0" borderId="9" xfId="1334" applyNumberFormat="1" applyFont="1" applyFill="1" applyBorder="1" applyAlignment="1" applyProtection="1">
      <alignment horizontal="right" vertical="center"/>
    </xf>
    <xf numFmtId="0" fontId="26" fillId="0" borderId="0" xfId="0" applyFont="1" applyFill="1" applyBorder="1" applyAlignment="1">
      <alignment horizontal="left" vertical="top" wrapText="1"/>
    </xf>
    <xf numFmtId="195" fontId="26" fillId="0" borderId="0" xfId="0" applyNumberFormat="1" applyFont="1" applyFill="1" applyBorder="1" applyAlignment="1">
      <alignment horizontal="left" vertical="top" wrapText="1"/>
    </xf>
    <xf numFmtId="0" fontId="52" fillId="0" borderId="0" xfId="1009" applyFont="1" applyAlignment="1"/>
    <xf numFmtId="0" fontId="10" fillId="0" borderId="0" xfId="0" applyFont="1" applyAlignment="1">
      <alignment horizontal="right" vertical="center"/>
    </xf>
    <xf numFmtId="0" fontId="25" fillId="0" borderId="1" xfId="1074" applyFont="1" applyBorder="1" applyAlignment="1">
      <alignment horizontal="center" vertical="center" wrapText="1"/>
    </xf>
    <xf numFmtId="0" fontId="25" fillId="0" borderId="1" xfId="0" applyFont="1" applyBorder="1" applyAlignment="1">
      <alignment horizontal="left" vertical="center"/>
    </xf>
    <xf numFmtId="202" fontId="25" fillId="0" borderId="1" xfId="1" applyNumberFormat="1" applyFont="1" applyBorder="1" applyAlignment="1">
      <alignment horizontal="right" vertical="center" wrapText="1"/>
    </xf>
    <xf numFmtId="0" fontId="7" fillId="0" borderId="0" xfId="998" applyFont="1" applyFill="1">
      <alignment vertical="center"/>
    </xf>
    <xf numFmtId="0" fontId="7" fillId="0" borderId="0" xfId="998" applyFont="1">
      <alignment vertical="center"/>
    </xf>
    <xf numFmtId="198" fontId="7" fillId="0" borderId="0" xfId="998" applyNumberFormat="1" applyFont="1">
      <alignment vertical="center"/>
    </xf>
    <xf numFmtId="199" fontId="7" fillId="0" borderId="0" xfId="998" applyNumberFormat="1">
      <alignment vertical="center"/>
    </xf>
    <xf numFmtId="0" fontId="53" fillId="0" borderId="0" xfId="904" applyFont="1" applyAlignment="1">
      <alignment horizontal="center" vertical="center"/>
    </xf>
    <xf numFmtId="0" fontId="53" fillId="0" borderId="0" xfId="904" applyFont="1" applyFill="1" applyAlignment="1">
      <alignment horizontal="center" vertical="center"/>
    </xf>
    <xf numFmtId="0" fontId="10" fillId="0" borderId="0" xfId="0" applyFont="1" applyFill="1" applyAlignment="1">
      <alignment horizontal="right" vertical="center"/>
    </xf>
    <xf numFmtId="0" fontId="0" fillId="0" borderId="0" xfId="904" applyFont="1" applyAlignment="1">
      <alignment horizontal="right"/>
    </xf>
    <xf numFmtId="0" fontId="9" fillId="0" borderId="2" xfId="0" applyFont="1" applyFill="1" applyBorder="1" applyAlignment="1">
      <alignment horizontal="center" vertical="center"/>
    </xf>
    <xf numFmtId="198" fontId="25" fillId="0" borderId="3" xfId="998" applyNumberFormat="1" applyFont="1" applyBorder="1" applyAlignment="1">
      <alignment horizontal="center" vertical="center" wrapText="1"/>
    </xf>
    <xf numFmtId="199" fontId="7" fillId="3" borderId="0" xfId="648" applyNumberFormat="1" applyFont="1" applyFill="1" applyAlignment="1">
      <alignment horizontal="center" vertical="center" wrapText="1"/>
    </xf>
    <xf numFmtId="49" fontId="42" fillId="0" borderId="5" xfId="0" applyNumberFormat="1" applyFont="1" applyFill="1" applyBorder="1" applyAlignment="1" applyProtection="1">
      <alignment vertical="center" wrapText="1"/>
    </xf>
    <xf numFmtId="199" fontId="9" fillId="0" borderId="1" xfId="0" applyNumberFormat="1" applyFont="1" applyFill="1" applyBorder="1" applyAlignment="1">
      <alignment vertical="center" wrapText="1"/>
    </xf>
    <xf numFmtId="0" fontId="31" fillId="3" borderId="0" xfId="554" applyFont="1" applyFill="1" applyAlignment="1">
      <alignment horizontal="center" vertical="center"/>
    </xf>
    <xf numFmtId="49" fontId="42" fillId="0" borderId="5" xfId="0" applyNumberFormat="1" applyFont="1" applyFill="1" applyBorder="1" applyAlignment="1" applyProtection="1">
      <alignment horizontal="left" vertical="center" wrapText="1"/>
    </xf>
    <xf numFmtId="199" fontId="10" fillId="0" borderId="1" xfId="0" applyNumberFormat="1" applyFont="1" applyFill="1" applyBorder="1" applyAlignment="1">
      <alignment vertical="center" wrapText="1"/>
    </xf>
    <xf numFmtId="49" fontId="31" fillId="0" borderId="5" xfId="0" applyNumberFormat="1" applyFont="1" applyFill="1" applyBorder="1" applyAlignment="1" applyProtection="1">
      <alignment vertical="center" wrapText="1"/>
    </xf>
    <xf numFmtId="199" fontId="25" fillId="0" borderId="1" xfId="0" applyNumberFormat="1" applyFont="1" applyFill="1" applyBorder="1" applyAlignment="1" applyProtection="1">
      <alignment horizontal="right" vertical="center" wrapText="1"/>
      <protection locked="0"/>
    </xf>
    <xf numFmtId="0" fontId="0" fillId="0" borderId="1" xfId="0" applyFill="1" applyBorder="1" applyAlignment="1"/>
    <xf numFmtId="0" fontId="0" fillId="0" borderId="1" xfId="0" applyBorder="1" applyAlignment="1"/>
    <xf numFmtId="202" fontId="0" fillId="0" borderId="0" xfId="0" applyNumberFormat="1" applyFill="1" applyAlignment="1"/>
    <xf numFmtId="0" fontId="8" fillId="0" borderId="0" xfId="904" applyFont="1" applyFill="1" applyBorder="1" applyAlignment="1">
      <alignment horizontal="center" vertical="center"/>
    </xf>
    <xf numFmtId="202" fontId="8" fillId="0" borderId="0" xfId="904" applyNumberFormat="1" applyFont="1" applyFill="1" applyBorder="1" applyAlignment="1">
      <alignment horizontal="center" vertical="center"/>
    </xf>
    <xf numFmtId="0" fontId="10" fillId="0" borderId="0" xfId="904" applyFont="1" applyFill="1" applyBorder="1" applyAlignment="1">
      <alignment horizontal="left" vertical="center"/>
    </xf>
    <xf numFmtId="202" fontId="10" fillId="0" borderId="0" xfId="904" applyNumberFormat="1" applyFont="1" applyFill="1" applyBorder="1" applyAlignment="1">
      <alignment horizontal="right" vertical="center"/>
    </xf>
    <xf numFmtId="0" fontId="54" fillId="5" borderId="1" xfId="0" applyFont="1" applyFill="1" applyBorder="1" applyAlignment="1"/>
    <xf numFmtId="195" fontId="9" fillId="0" borderId="1" xfId="651" applyNumberFormat="1" applyFont="1" applyFill="1" applyBorder="1" applyAlignment="1">
      <alignment horizontal="left" vertical="center"/>
    </xf>
    <xf numFmtId="202" fontId="50" fillId="0" borderId="9" xfId="1334" applyNumberFormat="1" applyFont="1" applyFill="1" applyBorder="1" applyAlignment="1" applyProtection="1">
      <alignment horizontal="right" vertical="center"/>
    </xf>
    <xf numFmtId="195" fontId="10" fillId="0" borderId="1" xfId="651" applyNumberFormat="1" applyFont="1" applyFill="1" applyBorder="1" applyAlignment="1">
      <alignment horizontal="left" vertical="center"/>
    </xf>
    <xf numFmtId="202" fontId="51" fillId="0" borderId="9" xfId="1334" applyNumberFormat="1" applyFont="1" applyFill="1" applyBorder="1" applyAlignment="1" applyProtection="1">
      <alignment horizontal="right" vertical="center"/>
    </xf>
    <xf numFmtId="0" fontId="1" fillId="0" borderId="1" xfId="0" applyFont="1" applyFill="1" applyBorder="1" applyAlignment="1">
      <alignment vertical="center"/>
    </xf>
    <xf numFmtId="0" fontId="55" fillId="5" borderId="1" xfId="0" applyFont="1" applyFill="1" applyBorder="1" applyAlignment="1">
      <alignment vertical="center"/>
    </xf>
    <xf numFmtId="202" fontId="50" fillId="0" borderId="1" xfId="1334" applyNumberFormat="1" applyFont="1" applyFill="1" applyBorder="1" applyAlignment="1" applyProtection="1">
      <alignment horizontal="right" vertical="center"/>
    </xf>
    <xf numFmtId="0" fontId="9" fillId="0" borderId="1" xfId="651" applyFont="1" applyFill="1" applyBorder="1" applyAlignment="1">
      <alignment horizontal="center" vertical="center"/>
    </xf>
    <xf numFmtId="202" fontId="9" fillId="0" borderId="1" xfId="651" applyNumberFormat="1" applyFont="1" applyFill="1" applyBorder="1" applyAlignment="1">
      <alignment horizontal="right" vertical="center" wrapText="1"/>
    </xf>
    <xf numFmtId="0" fontId="0" fillId="0" borderId="0" xfId="0" applyAlignment="1" applyProtection="1"/>
    <xf numFmtId="0" fontId="24" fillId="0" borderId="0" xfId="998" applyFont="1" applyFill="1">
      <alignment vertical="center"/>
    </xf>
    <xf numFmtId="0" fontId="7" fillId="2" borderId="0" xfId="998" applyFill="1">
      <alignment vertical="center"/>
    </xf>
    <xf numFmtId="0" fontId="7" fillId="0" borderId="0" xfId="998" applyNumberFormat="1">
      <alignment vertical="center"/>
    </xf>
    <xf numFmtId="3" fontId="7" fillId="0" borderId="0" xfId="998" applyNumberFormat="1" applyFill="1" applyAlignment="1">
      <alignment horizontal="right" vertical="center"/>
    </xf>
    <xf numFmtId="10" fontId="7" fillId="0" borderId="0" xfId="998" applyNumberFormat="1" applyAlignment="1">
      <alignment horizontal="right" vertical="center"/>
    </xf>
    <xf numFmtId="0" fontId="2" fillId="0" borderId="0" xfId="998" applyNumberFormat="1" applyFont="1" applyFill="1" applyAlignment="1" applyProtection="1">
      <alignment horizontal="center" vertical="center"/>
    </xf>
    <xf numFmtId="3" fontId="2" fillId="0" borderId="0" xfId="998" applyNumberFormat="1" applyFont="1" applyFill="1" applyAlignment="1" applyProtection="1">
      <alignment horizontal="right" vertical="center"/>
    </xf>
    <xf numFmtId="10" fontId="2" fillId="0" borderId="0" xfId="998" applyNumberFormat="1" applyFont="1" applyFill="1" applyAlignment="1" applyProtection="1">
      <alignment horizontal="right" vertical="center"/>
    </xf>
    <xf numFmtId="0" fontId="0" fillId="0" borderId="0" xfId="0" applyFill="1" applyAlignment="1" applyProtection="1"/>
    <xf numFmtId="0" fontId="31" fillId="3" borderId="0" xfId="998" applyNumberFormat="1" applyFont="1" applyFill="1">
      <alignment vertical="center"/>
    </xf>
    <xf numFmtId="0" fontId="10" fillId="0" borderId="0" xfId="998" applyNumberFormat="1" applyFont="1">
      <alignment vertical="center"/>
    </xf>
    <xf numFmtId="3" fontId="47" fillId="0" borderId="0" xfId="998" applyNumberFormat="1" applyFont="1" applyFill="1" applyAlignment="1">
      <alignment horizontal="right" vertical="center"/>
    </xf>
    <xf numFmtId="3" fontId="11" fillId="0" borderId="0" xfId="998" applyNumberFormat="1" applyFont="1" applyFill="1" applyBorder="1" applyAlignment="1">
      <alignment horizontal="right" vertical="center"/>
    </xf>
    <xf numFmtId="10" fontId="11" fillId="3" borderId="0" xfId="998" applyNumberFormat="1" applyFont="1" applyFill="1" applyBorder="1" applyAlignment="1">
      <alignment horizontal="right" vertical="center"/>
    </xf>
    <xf numFmtId="49" fontId="25" fillId="3" borderId="1" xfId="998" applyNumberFormat="1" applyFont="1" applyFill="1" applyBorder="1" applyAlignment="1">
      <alignment horizontal="center" vertical="center" wrapText="1"/>
    </xf>
    <xf numFmtId="0" fontId="25" fillId="3" borderId="1" xfId="998" applyNumberFormat="1" applyFont="1" applyFill="1" applyBorder="1" applyAlignment="1">
      <alignment horizontal="distributed" vertical="center" wrapText="1" indent="3"/>
    </xf>
    <xf numFmtId="3" fontId="25" fillId="0" borderId="1" xfId="998" applyNumberFormat="1" applyFont="1" applyFill="1" applyBorder="1" applyAlignment="1">
      <alignment horizontal="center" vertical="center" wrapText="1"/>
    </xf>
    <xf numFmtId="10" fontId="25" fillId="3" borderId="1" xfId="998" applyNumberFormat="1" applyFont="1" applyFill="1" applyBorder="1" applyAlignment="1">
      <alignment horizontal="center" vertical="center" wrapText="1"/>
    </xf>
    <xf numFmtId="49" fontId="9" fillId="2" borderId="1" xfId="0" applyNumberFormat="1" applyFont="1" applyFill="1" applyBorder="1" applyAlignment="1" applyProtection="1">
      <alignment horizontal="left" vertical="center"/>
    </xf>
    <xf numFmtId="0" fontId="9" fillId="0" borderId="1" xfId="0" applyNumberFormat="1" applyFont="1" applyFill="1" applyBorder="1" applyAlignment="1" applyProtection="1">
      <alignment horizontal="left" vertical="center" wrapText="1"/>
    </xf>
    <xf numFmtId="49" fontId="10" fillId="2" borderId="1" xfId="0" applyNumberFormat="1" applyFont="1" applyFill="1" applyBorder="1" applyAlignment="1" applyProtection="1">
      <alignment horizontal="left" vertical="center"/>
    </xf>
    <xf numFmtId="0"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wrapText="1"/>
    </xf>
    <xf numFmtId="10" fontId="10" fillId="0" borderId="1" xfId="3" applyNumberFormat="1" applyFont="1" applyFill="1" applyBorder="1" applyAlignment="1" applyProtection="1">
      <alignment horizontal="right" vertical="center" wrapText="1"/>
    </xf>
    <xf numFmtId="49" fontId="10" fillId="0" borderId="1" xfId="0" applyNumberFormat="1" applyFont="1" applyFill="1" applyBorder="1" applyAlignment="1" applyProtection="1">
      <alignment horizontal="left" vertical="center"/>
    </xf>
    <xf numFmtId="49" fontId="11" fillId="2"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protection locked="0"/>
    </xf>
    <xf numFmtId="0" fontId="11" fillId="0" borderId="1" xfId="0" applyNumberFormat="1" applyFont="1" applyFill="1" applyBorder="1" applyAlignment="1" applyProtection="1">
      <alignment horizontal="left" vertical="center" wrapText="1" indent="3"/>
      <protection locked="0"/>
    </xf>
    <xf numFmtId="3" fontId="9" fillId="0" borderId="1" xfId="0" applyNumberFormat="1" applyFont="1" applyFill="1" applyBorder="1" applyAlignment="1" applyProtection="1">
      <alignment horizontal="right" vertical="center" wrapText="1"/>
    </xf>
    <xf numFmtId="10" fontId="9" fillId="0" borderId="1" xfId="3" applyNumberFormat="1" applyFont="1" applyFill="1" applyBorder="1" applyAlignment="1" applyProtection="1">
      <alignment horizontal="right" vertical="center" wrapText="1"/>
    </xf>
    <xf numFmtId="49" fontId="11" fillId="0" borderId="5" xfId="0" applyNumberFormat="1"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indent="3"/>
      <protection locked="0"/>
    </xf>
    <xf numFmtId="49" fontId="11" fillId="0" borderId="10" xfId="0" applyNumberFormat="1" applyFont="1" applyFill="1" applyBorder="1" applyAlignment="1" applyProtection="1">
      <alignment horizontal="left" vertical="center"/>
    </xf>
    <xf numFmtId="49" fontId="11" fillId="0" borderId="11" xfId="0" applyNumberFormat="1" applyFont="1" applyFill="1" applyBorder="1" applyAlignment="1" applyProtection="1">
      <alignment horizontal="left" vertical="center" wrapText="1" indent="3"/>
      <protection locked="0"/>
    </xf>
    <xf numFmtId="49" fontId="56" fillId="0" borderId="1" xfId="0" applyNumberFormat="1" applyFont="1" applyFill="1" applyBorder="1" applyAlignment="1" applyProtection="1">
      <alignment horizontal="left" vertical="center"/>
    </xf>
    <xf numFmtId="49" fontId="56" fillId="2" borderId="1" xfId="0" applyNumberFormat="1" applyFont="1" applyFill="1" applyBorder="1" applyAlignment="1" applyProtection="1">
      <alignment horizontal="left" vertical="center"/>
    </xf>
    <xf numFmtId="49" fontId="10" fillId="0" borderId="1" xfId="0" applyNumberFormat="1" applyFont="1" applyFill="1" applyBorder="1" applyAlignment="1" applyProtection="1">
      <alignment vertical="center" wrapText="1"/>
    </xf>
    <xf numFmtId="0" fontId="10" fillId="0" borderId="1" xfId="0" applyNumberFormat="1"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protection locked="0"/>
    </xf>
    <xf numFmtId="49" fontId="10" fillId="2" borderId="1" xfId="0" applyNumberFormat="1" applyFont="1" applyFill="1" applyBorder="1" applyAlignment="1" applyProtection="1">
      <alignment horizontal="left" vertical="center" wrapText="1"/>
      <protection locked="0"/>
    </xf>
    <xf numFmtId="0" fontId="7" fillId="0" borderId="0" xfId="998" applyFont="1" applyProtection="1">
      <alignment vertical="center"/>
    </xf>
    <xf numFmtId="0" fontId="9" fillId="2" borderId="1" xfId="0" applyNumberFormat="1" applyFont="1" applyFill="1" applyBorder="1" applyAlignment="1" applyProtection="1">
      <alignment horizontal="left" vertical="center" wrapText="1"/>
    </xf>
    <xf numFmtId="3" fontId="25" fillId="0" borderId="1" xfId="0" applyNumberFormat="1" applyFont="1" applyFill="1" applyBorder="1" applyAlignment="1" applyProtection="1">
      <alignment horizontal="right" vertical="center" wrapText="1"/>
      <protection locked="0"/>
    </xf>
    <xf numFmtId="10" fontId="25" fillId="0" borderId="1" xfId="3" applyNumberFormat="1" applyFont="1" applyFill="1" applyBorder="1" applyAlignment="1" applyProtection="1">
      <alignment horizontal="right" vertical="center" wrapText="1"/>
      <protection locked="0"/>
    </xf>
    <xf numFmtId="0" fontId="10" fillId="2" borderId="1" xfId="0" applyNumberFormat="1" applyFont="1" applyFill="1" applyBorder="1" applyAlignment="1" applyProtection="1">
      <alignment horizontal="left" vertical="center" wrapText="1"/>
    </xf>
    <xf numFmtId="3" fontId="11" fillId="0" borderId="12" xfId="0" applyNumberFormat="1" applyFont="1" applyFill="1" applyBorder="1" applyAlignment="1" applyProtection="1">
      <alignment horizontal="right" vertical="center"/>
      <protection locked="0"/>
    </xf>
    <xf numFmtId="10" fontId="11" fillId="0" borderId="12" xfId="3" applyNumberFormat="1" applyFont="1" applyFill="1" applyBorder="1" applyAlignment="1" applyProtection="1">
      <alignment horizontal="right" vertical="center"/>
      <protection locked="0"/>
    </xf>
    <xf numFmtId="0" fontId="10" fillId="0" borderId="1" xfId="0" applyNumberFormat="1" applyFont="1" applyFill="1" applyBorder="1" applyAlignment="1" applyProtection="1">
      <alignment vertical="center" wrapText="1"/>
    </xf>
    <xf numFmtId="49" fontId="10" fillId="2" borderId="1" xfId="0" applyNumberFormat="1" applyFont="1" applyFill="1" applyBorder="1" applyAlignment="1" applyProtection="1">
      <alignment horizontal="left" vertical="center"/>
      <protection locked="0"/>
    </xf>
    <xf numFmtId="0" fontId="10" fillId="0" borderId="1" xfId="0" applyNumberFormat="1" applyFont="1" applyFill="1" applyBorder="1" applyAlignment="1" applyProtection="1">
      <alignment horizontal="left" vertical="center"/>
      <protection locked="0"/>
    </xf>
    <xf numFmtId="0" fontId="9" fillId="0" borderId="1" xfId="0" applyNumberFormat="1" applyFont="1" applyFill="1" applyBorder="1" applyAlignment="1" applyProtection="1">
      <alignment horizontal="left" vertical="center" wrapText="1"/>
      <protection locked="0"/>
    </xf>
    <xf numFmtId="49" fontId="11" fillId="2" borderId="1" xfId="0" applyNumberFormat="1" applyFont="1" applyFill="1" applyBorder="1" applyAlignment="1" applyProtection="1">
      <alignment horizontal="left" vertical="center" wrapText="1"/>
      <protection locked="0"/>
    </xf>
    <xf numFmtId="0" fontId="10" fillId="0" borderId="1" xfId="0" applyNumberFormat="1" applyFont="1" applyFill="1" applyBorder="1" applyAlignment="1" applyProtection="1">
      <alignment horizontal="left" vertical="center" wrapText="1"/>
      <protection locked="0"/>
    </xf>
    <xf numFmtId="0" fontId="9" fillId="2" borderId="1" xfId="0" applyNumberFormat="1" applyFont="1" applyFill="1" applyBorder="1" applyAlignment="1" applyProtection="1">
      <alignment horizontal="left" vertical="center"/>
    </xf>
    <xf numFmtId="0" fontId="25" fillId="0" borderId="0" xfId="998" applyFont="1" applyFill="1" applyAlignment="1">
      <alignment horizontal="center" vertical="center" wrapText="1"/>
    </xf>
    <xf numFmtId="0" fontId="7" fillId="3" borderId="0" xfId="554" applyFill="1">
      <alignment vertical="center"/>
    </xf>
    <xf numFmtId="0" fontId="7" fillId="0" borderId="0" xfId="554" applyFill="1">
      <alignment vertical="center"/>
    </xf>
    <xf numFmtId="10" fontId="7" fillId="0" borderId="0" xfId="998" applyNumberFormat="1" applyFill="1">
      <alignment vertical="center"/>
    </xf>
    <xf numFmtId="0" fontId="2" fillId="0" borderId="0" xfId="998" applyFont="1" applyFill="1" applyAlignment="1" applyProtection="1">
      <alignment horizontal="center" vertical="center"/>
    </xf>
    <xf numFmtId="10" fontId="2" fillId="0" borderId="0" xfId="998" applyNumberFormat="1" applyFont="1" applyFill="1" applyAlignment="1" applyProtection="1">
      <alignment horizontal="center" vertical="center"/>
    </xf>
    <xf numFmtId="0" fontId="11" fillId="0" borderId="0" xfId="998" applyFont="1" applyFill="1" applyAlignment="1">
      <alignment horizontal="left" vertical="center"/>
    </xf>
    <xf numFmtId="10" fontId="11" fillId="0" borderId="0" xfId="998" applyNumberFormat="1" applyFont="1" applyFill="1" applyBorder="1" applyAlignment="1">
      <alignment horizontal="right" vertical="center"/>
    </xf>
    <xf numFmtId="49" fontId="25" fillId="0" borderId="2" xfId="998" applyNumberFormat="1" applyFont="1" applyFill="1" applyBorder="1" applyAlignment="1">
      <alignment vertical="center" wrapText="1"/>
    </xf>
    <xf numFmtId="0" fontId="25" fillId="0" borderId="1" xfId="998" applyNumberFormat="1" applyFont="1" applyFill="1" applyBorder="1" applyAlignment="1">
      <alignment vertical="center" wrapText="1"/>
    </xf>
    <xf numFmtId="49" fontId="11" fillId="0" borderId="2" xfId="998" applyNumberFormat="1" applyFont="1" applyFill="1" applyBorder="1" applyAlignment="1">
      <alignment horizontal="left" vertical="center"/>
    </xf>
    <xf numFmtId="0" fontId="11" fillId="0" borderId="1" xfId="998" applyFont="1" applyFill="1" applyBorder="1" applyAlignment="1">
      <alignment horizontal="left" vertical="center" wrapText="1"/>
    </xf>
    <xf numFmtId="49" fontId="11" fillId="3" borderId="2" xfId="998" applyNumberFormat="1" applyFont="1" applyFill="1" applyBorder="1" applyAlignment="1">
      <alignment horizontal="left" vertical="center"/>
    </xf>
    <xf numFmtId="0" fontId="11" fillId="3" borderId="1" xfId="998" applyFont="1" applyFill="1" applyBorder="1" applyAlignment="1">
      <alignment horizontal="left" vertical="center" wrapText="1"/>
    </xf>
    <xf numFmtId="49" fontId="11" fillId="0" borderId="2" xfId="998" applyNumberFormat="1" applyFont="1" applyFill="1" applyBorder="1" applyAlignment="1">
      <alignment horizontal="left" vertical="top" wrapText="1"/>
    </xf>
    <xf numFmtId="0" fontId="11" fillId="0" borderId="1" xfId="998" applyNumberFormat="1" applyFont="1" applyFill="1" applyBorder="1" applyAlignment="1">
      <alignment vertical="center" wrapText="1"/>
    </xf>
    <xf numFmtId="0" fontId="25" fillId="0" borderId="2" xfId="998"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0" fontId="25" fillId="0" borderId="1" xfId="998" applyNumberFormat="1" applyFont="1" applyFill="1" applyBorder="1" applyAlignment="1" applyProtection="1">
      <alignment vertical="center" wrapText="1"/>
    </xf>
    <xf numFmtId="0" fontId="42" fillId="0" borderId="2" xfId="998" applyFont="1" applyFill="1" applyBorder="1" applyAlignment="1">
      <alignment horizontal="distributed" vertical="center"/>
    </xf>
    <xf numFmtId="0" fontId="25" fillId="0" borderId="1" xfId="998" applyFont="1" applyFill="1" applyBorder="1" applyAlignment="1">
      <alignment horizontal="distributed" vertical="center" wrapText="1" indent="2"/>
    </xf>
    <xf numFmtId="199" fontId="7" fillId="0" borderId="0" xfId="998" applyNumberFormat="1" applyFill="1">
      <alignment vertical="center"/>
    </xf>
    <xf numFmtId="0" fontId="0" fillId="0" borderId="0" xfId="998" applyFont="1" applyFill="1">
      <alignment vertical="center"/>
    </xf>
    <xf numFmtId="49" fontId="25" fillId="0" borderId="13" xfId="998" applyNumberFormat="1" applyFont="1" applyFill="1" applyBorder="1" applyAlignment="1">
      <alignment horizontal="center" vertical="center" wrapText="1"/>
    </xf>
    <xf numFmtId="0" fontId="25" fillId="0" borderId="1" xfId="998" applyFont="1" applyFill="1" applyBorder="1" applyAlignment="1">
      <alignment horizontal="center" vertical="center" wrapText="1"/>
    </xf>
    <xf numFmtId="198" fontId="25" fillId="0" borderId="0" xfId="998" applyNumberFormat="1" applyFont="1" applyFill="1" applyAlignment="1">
      <alignment horizontal="center" vertical="center" wrapText="1"/>
    </xf>
    <xf numFmtId="199" fontId="11" fillId="0" borderId="1" xfId="313" applyNumberFormat="1" applyFont="1" applyFill="1" applyBorder="1" applyAlignment="1" applyProtection="1">
      <alignment vertical="center" wrapText="1"/>
    </xf>
    <xf numFmtId="49" fontId="11" fillId="0" borderId="1" xfId="313" applyNumberFormat="1" applyFont="1" applyFill="1" applyBorder="1" applyAlignment="1" applyProtection="1">
      <alignment horizontal="left" vertical="center" wrapText="1"/>
    </xf>
    <xf numFmtId="3" fontId="25" fillId="0" borderId="1" xfId="1" applyNumberFormat="1" applyFont="1" applyFill="1" applyBorder="1" applyAlignment="1" applyProtection="1">
      <alignment horizontal="right" vertical="center" wrapText="1"/>
      <protection locked="0"/>
    </xf>
    <xf numFmtId="0" fontId="25" fillId="0" borderId="1" xfId="998" applyFont="1" applyFill="1" applyBorder="1" applyAlignment="1">
      <alignment vertical="center" wrapText="1"/>
    </xf>
    <xf numFmtId="0" fontId="11" fillId="0" borderId="1" xfId="998" applyNumberFormat="1" applyFont="1" applyFill="1" applyBorder="1" applyAlignment="1">
      <alignment horizontal="left" vertical="center" wrapText="1"/>
    </xf>
    <xf numFmtId="49" fontId="11" fillId="0" borderId="2" xfId="554" applyNumberFormat="1" applyFont="1" applyFill="1" applyBorder="1" applyAlignment="1">
      <alignment horizontal="left" vertical="center"/>
    </xf>
    <xf numFmtId="0" fontId="25" fillId="0" borderId="1" xfId="998" applyNumberFormat="1" applyFont="1" applyFill="1" applyBorder="1" applyAlignment="1">
      <alignment horizontal="left" vertical="center" wrapText="1"/>
    </xf>
    <xf numFmtId="0" fontId="57" fillId="0" borderId="0" xfId="998" applyFont="1" applyFill="1">
      <alignment vertical="center"/>
    </xf>
    <xf numFmtId="0" fontId="25" fillId="3" borderId="0" xfId="998" applyFont="1" applyFill="1" applyAlignment="1" applyProtection="1">
      <alignment horizontal="center" vertical="center" wrapText="1"/>
    </xf>
    <xf numFmtId="0" fontId="11" fillId="3" borderId="0" xfId="998" applyFont="1" applyFill="1" applyProtection="1">
      <alignment vertical="center"/>
    </xf>
    <xf numFmtId="0" fontId="31" fillId="0" borderId="0" xfId="0" applyFont="1" applyFill="1" applyAlignment="1" applyProtection="1"/>
    <xf numFmtId="0" fontId="31" fillId="0" borderId="0" xfId="0" applyFont="1" applyFill="1" applyAlignment="1"/>
    <xf numFmtId="0" fontId="7" fillId="0" borderId="0" xfId="554" applyFont="1" applyFill="1" applyProtection="1">
      <alignment vertical="center"/>
    </xf>
    <xf numFmtId="0" fontId="7" fillId="3" borderId="0" xfId="554" applyFill="1" applyProtection="1">
      <alignment vertical="center"/>
    </xf>
    <xf numFmtId="0" fontId="7" fillId="3" borderId="0" xfId="998" applyFill="1" applyProtection="1">
      <alignment vertical="center"/>
    </xf>
    <xf numFmtId="10" fontId="7" fillId="3" borderId="0" xfId="998" applyNumberFormat="1" applyFill="1" applyProtection="1">
      <alignment vertical="center"/>
    </xf>
    <xf numFmtId="0" fontId="58" fillId="3" borderId="0" xfId="998" applyFont="1" applyFill="1" applyProtection="1">
      <alignment vertical="center"/>
    </xf>
    <xf numFmtId="0" fontId="11" fillId="0" borderId="0" xfId="998" applyFont="1" applyFill="1" applyAlignment="1" applyProtection="1">
      <alignment horizontal="left" vertical="center"/>
    </xf>
    <xf numFmtId="0" fontId="47" fillId="0" borderId="0" xfId="998" applyFont="1" applyFill="1" applyProtection="1">
      <alignment vertical="center"/>
    </xf>
    <xf numFmtId="10" fontId="11" fillId="0" borderId="0" xfId="998" applyNumberFormat="1" applyFont="1" applyFill="1" applyBorder="1" applyAlignment="1" applyProtection="1">
      <alignment horizontal="right" vertical="center"/>
    </xf>
    <xf numFmtId="49" fontId="25" fillId="0" borderId="2" xfId="998" applyNumberFormat="1" applyFont="1" applyFill="1" applyBorder="1" applyAlignment="1" applyProtection="1">
      <alignment horizontal="center" vertical="center" wrapText="1"/>
    </xf>
    <xf numFmtId="0" fontId="25" fillId="0" borderId="1" xfId="998" applyFont="1" applyFill="1" applyBorder="1" applyAlignment="1" applyProtection="1">
      <alignment horizontal="center" vertical="center" wrapText="1"/>
    </xf>
    <xf numFmtId="10" fontId="25" fillId="0" borderId="1" xfId="998" applyNumberFormat="1" applyFont="1" applyFill="1" applyBorder="1" applyAlignment="1" applyProtection="1">
      <alignment horizontal="center" vertical="center" wrapText="1"/>
    </xf>
    <xf numFmtId="198" fontId="25" fillId="0" borderId="0" xfId="998" applyNumberFormat="1" applyFont="1" applyFill="1" applyAlignment="1" applyProtection="1">
      <alignment horizontal="center" vertical="center" wrapText="1"/>
    </xf>
    <xf numFmtId="0" fontId="31" fillId="0" borderId="0" xfId="554" applyFont="1" applyFill="1" applyAlignment="1" applyProtection="1">
      <alignment horizontal="center" vertical="center"/>
    </xf>
    <xf numFmtId="49" fontId="11" fillId="0" borderId="2" xfId="998" applyNumberFormat="1" applyFont="1" applyFill="1" applyBorder="1" applyAlignment="1" applyProtection="1">
      <alignment horizontal="left" vertical="top" wrapText="1"/>
    </xf>
    <xf numFmtId="0" fontId="11" fillId="0" borderId="1" xfId="998" applyNumberFormat="1" applyFont="1" applyFill="1" applyBorder="1" applyAlignment="1" applyProtection="1">
      <alignment vertical="center" wrapText="1"/>
    </xf>
    <xf numFmtId="0" fontId="25" fillId="0" borderId="2" xfId="998" applyFont="1" applyFill="1" applyBorder="1" applyAlignment="1" applyProtection="1">
      <alignment horizontal="distributed" vertical="center"/>
    </xf>
    <xf numFmtId="49" fontId="11" fillId="0" borderId="2" xfId="554" applyNumberFormat="1" applyFont="1" applyFill="1" applyBorder="1" applyAlignment="1" applyProtection="1">
      <alignment horizontal="left" vertical="center"/>
    </xf>
    <xf numFmtId="0" fontId="42" fillId="0" borderId="2" xfId="998" applyFont="1" applyFill="1" applyBorder="1" applyAlignment="1" applyProtection="1">
      <alignment horizontal="distributed" vertical="center"/>
    </xf>
    <xf numFmtId="0" fontId="25" fillId="0" borderId="1" xfId="998" applyNumberFormat="1" applyFont="1" applyFill="1" applyBorder="1" applyAlignment="1" applyProtection="1">
      <alignment horizontal="distributed" vertical="center"/>
    </xf>
  </cellXfs>
  <cellStyles count="13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 name="部门 4" xfId="50"/>
    <cellStyle name="_ET_STYLE_NoName_00__Book1_1 2 2 2" xfId="51"/>
    <cellStyle name="强调文字颜色 2 3 2" xfId="52"/>
    <cellStyle name="汇总 6" xfId="53"/>
    <cellStyle name="Accent5 9" xfId="54"/>
    <cellStyle name="链接单元格 5" xfId="55"/>
    <cellStyle name="常规 440" xfId="56"/>
    <cellStyle name="常规 435" xfId="57"/>
    <cellStyle name="Accent1 5" xfId="58"/>
    <cellStyle name="百分比 2 8 2" xfId="59"/>
    <cellStyle name="好 3 2 2" xfId="60"/>
    <cellStyle name="args.style" xfId="61"/>
    <cellStyle name="常规 3 4 3" xfId="62"/>
    <cellStyle name="Accent2 - 40%" xfId="63"/>
    <cellStyle name="常规 26 2" xfId="64"/>
    <cellStyle name="常规 7 3" xfId="65"/>
    <cellStyle name="Accent6 4" xfId="66"/>
    <cellStyle name="60% - 强调文字颜色 6 3 2" xfId="67"/>
    <cellStyle name="日期" xfId="68"/>
    <cellStyle name="Accent2 - 60%" xfId="69"/>
    <cellStyle name="Input [yellow] 4" xfId="70"/>
    <cellStyle name="好_0605石屏县 2 2" xfId="71"/>
    <cellStyle name="好_2007年地州资金往来对账表 3" xfId="72"/>
    <cellStyle name="60% - 强调文字颜色 4 2 2 2" xfId="73"/>
    <cellStyle name="Accent4 5" xfId="74"/>
    <cellStyle name="差_Book1 2" xfId="75"/>
    <cellStyle name="_ET_STYLE_NoName_00__Sheet3" xfId="76"/>
    <cellStyle name="60% - 强调文字颜色 2 3" xfId="77"/>
    <cellStyle name="常规 6" xfId="78"/>
    <cellStyle name="Accent5 - 60% 2 2" xfId="79"/>
    <cellStyle name="Accent6 3" xfId="80"/>
    <cellStyle name="解释性文本 2 2" xfId="81"/>
    <cellStyle name="百分比 7" xfId="82"/>
    <cellStyle name="Accent3 4 2" xfId="83"/>
    <cellStyle name="常规 4 2 2 3" xfId="84"/>
    <cellStyle name="常规 6 5" xfId="85"/>
    <cellStyle name="常规 5 2" xfId="86"/>
    <cellStyle name="60% - 强调文字颜色 2 2 2" xfId="87"/>
    <cellStyle name="Accent1 - 60% 2 2" xfId="88"/>
    <cellStyle name="标题 1 5 2" xfId="89"/>
    <cellStyle name="百分比 4" xfId="90"/>
    <cellStyle name="常规 5 2 2" xfId="91"/>
    <cellStyle name="60% - 强调文字颜色 2 2 2 2" xfId="92"/>
    <cellStyle name="0,0_x000d__x000a_NA_x000d__x000a_" xfId="93"/>
    <cellStyle name="差 7" xfId="94"/>
    <cellStyle name="百分比 5" xfId="95"/>
    <cellStyle name="Accent4 2 2" xfId="96"/>
    <cellStyle name="Accent6 2" xfId="97"/>
    <cellStyle name="百分比 6" xfId="98"/>
    <cellStyle name="Accent6 5" xfId="99"/>
    <cellStyle name="40% - 强调文字颜色 4 2" xfId="100"/>
    <cellStyle name="常规 8 3" xfId="101"/>
    <cellStyle name="常规 443" xfId="102"/>
    <cellStyle name="常规 2 2 2 5" xfId="103"/>
    <cellStyle name="标题 4 5 3" xfId="104"/>
    <cellStyle name="PSHeading 4" xfId="105"/>
    <cellStyle name="60% - 强调文字颜色 4 2 3" xfId="106"/>
    <cellStyle name="差_0605石屏" xfId="107"/>
    <cellStyle name="适中 8" xfId="108"/>
    <cellStyle name="20% - 强调文字颜色 3 3" xfId="109"/>
    <cellStyle name="输出 3 3" xfId="110"/>
    <cellStyle name="链接单元格 7" xfId="111"/>
    <cellStyle name="常规 8 2" xfId="112"/>
    <cellStyle name="常规 442" xfId="113"/>
    <cellStyle name="常规 2 2 2 4" xfId="114"/>
    <cellStyle name="千位分隔 6 2" xfId="115"/>
    <cellStyle name="标题 4 5 2" xfId="116"/>
    <cellStyle name="编号 3 2" xfId="117"/>
    <cellStyle name="链接单元格 3" xfId="118"/>
    <cellStyle name="常规 433" xfId="119"/>
    <cellStyle name="常规 428" xfId="120"/>
    <cellStyle name="汇总 3 3" xfId="121"/>
    <cellStyle name="Accent6 - 20% 2 2" xfId="122"/>
    <cellStyle name="标题 5 4" xfId="123"/>
    <cellStyle name="链接单元格 4" xfId="124"/>
    <cellStyle name="常规 434" xfId="125"/>
    <cellStyle name="常规 429" xfId="126"/>
    <cellStyle name="检查单元格 3 4" xfId="127"/>
    <cellStyle name="Accent2 - 40% 2" xfId="128"/>
    <cellStyle name="差_11大理 2 2" xfId="129"/>
    <cellStyle name="Accent2 - 40% 3" xfId="130"/>
    <cellStyle name="好_2008年地州对账表(国库资金）" xfId="131"/>
    <cellStyle name="PSChar" xfId="132"/>
    <cellStyle name="链接单元格 6" xfId="133"/>
    <cellStyle name="常规 441" xfId="134"/>
    <cellStyle name="常规 436" xfId="135"/>
    <cellStyle name="常规_exceltmp1 2" xfId="136"/>
    <cellStyle name="计算 4" xfId="137"/>
    <cellStyle name="60% - 强调文字颜色 5 2 2 2" xfId="138"/>
    <cellStyle name="常规 2 5 3 2" xfId="139"/>
    <cellStyle name="标题 1 4 2" xfId="140"/>
    <cellStyle name="Accent6 6" xfId="141"/>
    <cellStyle name="_弱电系统设备配置报价清单" xfId="142"/>
    <cellStyle name="标题 1 4 3" xfId="143"/>
    <cellStyle name="Accent6 7" xfId="144"/>
    <cellStyle name="适中 5 2" xfId="145"/>
    <cellStyle name="常规 3 2 3 2" xfId="146"/>
    <cellStyle name="Accent2 - 20% 2" xfId="147"/>
    <cellStyle name="_Book1_2 2" xfId="148"/>
    <cellStyle name="_Book1_2 3" xfId="149"/>
    <cellStyle name="适中 5 3" xfId="150"/>
    <cellStyle name="Accent2 - 20% 3" xfId="151"/>
    <cellStyle name="常规 2 12 2" xfId="152"/>
    <cellStyle name="_ET_STYLE_NoName_00__Book1" xfId="153"/>
    <cellStyle name="_ET_STYLE_NoName_00_" xfId="154"/>
    <cellStyle name="_Book1_1" xfId="155"/>
    <cellStyle name="_20100326高清市院遂宁检察院1080P配置清单26日改" xfId="156"/>
    <cellStyle name="_Book1_2 2 2" xfId="157"/>
    <cellStyle name="百分比 2 2 4" xfId="158"/>
    <cellStyle name="Accent2 - 20% 2 2" xfId="159"/>
    <cellStyle name="百分比 2 10 2" xfId="160"/>
    <cellStyle name="_Book1_2 2 3" xfId="161"/>
    <cellStyle name="常规 2 5 4 2" xfId="162"/>
    <cellStyle name="百分比 2 2 5" xfId="163"/>
    <cellStyle name="_Book1_2 2 2 2" xfId="164"/>
    <cellStyle name="百分比 2 2 4 2" xfId="165"/>
    <cellStyle name="超级链接 2 2" xfId="166"/>
    <cellStyle name="_Book1_3 2" xfId="167"/>
    <cellStyle name="_Book1" xfId="168"/>
    <cellStyle name="常规 2 7 2" xfId="169"/>
    <cellStyle name="_Book1_2" xfId="170"/>
    <cellStyle name="适中 5" xfId="171"/>
    <cellStyle name="Accent2 - 20%" xfId="172"/>
    <cellStyle name="常规 3 2 3" xfId="173"/>
    <cellStyle name="差_2008年地州对账表(国库资金） 3" xfId="174"/>
    <cellStyle name="_Book1_2 3 2" xfId="175"/>
    <cellStyle name="百分比 2 3 4" xfId="176"/>
    <cellStyle name="常规 2 16" xfId="177"/>
    <cellStyle name="_Book1_2 4" xfId="178"/>
    <cellStyle name="_Book1_3" xfId="179"/>
    <cellStyle name="Accent1 4 2" xfId="180"/>
    <cellStyle name="超级链接 2" xfId="181"/>
    <cellStyle name="_ET_STYLE_NoName_00__Book1_1" xfId="182"/>
    <cellStyle name="常规 2 3 3 2" xfId="183"/>
    <cellStyle name="Accent5 - 60% 3" xfId="184"/>
    <cellStyle name="_ET_STYLE_NoName_00__Book1_1 2" xfId="185"/>
    <cellStyle name="常规 2 3 3 2 2" xfId="186"/>
    <cellStyle name="_ET_STYLE_NoName_00__Book1_1 2 2" xfId="187"/>
    <cellStyle name="百分比 2 7 2" xfId="188"/>
    <cellStyle name="Percent [2]" xfId="189"/>
    <cellStyle name="标题 2 2 2 2" xfId="190"/>
    <cellStyle name="_ET_STYLE_NoName_00__Book1_1 2 3" xfId="191"/>
    <cellStyle name="_ET_STYLE_NoName_00__Book1_1 3" xfId="192"/>
    <cellStyle name="_ET_STYLE_NoName_00__Book1_1 3 2" xfId="193"/>
    <cellStyle name="Accent1 4" xfId="194"/>
    <cellStyle name="超级链接" xfId="195"/>
    <cellStyle name="_ET_STYLE_NoName_00__Book1_1 4" xfId="196"/>
    <cellStyle name="_关闭破产企业已移交地方管理中小学校退休教师情况明细表(1)" xfId="197"/>
    <cellStyle name="Accent5 4" xfId="198"/>
    <cellStyle name="警告文本 4 2" xfId="199"/>
    <cellStyle name="0,0_x005f_x000d__x005f_x000a_NA_x005f_x000d__x005f_x000a_" xfId="200"/>
    <cellStyle name="20% - 强调文字颜色 1 2" xfId="201"/>
    <cellStyle name="链接单元格 3 2 2" xfId="202"/>
    <cellStyle name="常规 11 4"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20% - 强调文字颜色 2 3" xfId="210"/>
    <cellStyle name="60% - 强调文字颜色 3 2 2 2" xfId="211"/>
    <cellStyle name="适中 7" xfId="212"/>
    <cellStyle name="20% - 强调文字颜色 3 2" xfId="213"/>
    <cellStyle name="常规 3 2 5" xfId="214"/>
    <cellStyle name="20% - 强调文字颜色 3 2 2" xfId="215"/>
    <cellStyle name="Mon閠aire_!!!GO" xfId="216"/>
    <cellStyle name="20% - 强调文字颜色 4 2" xfId="217"/>
    <cellStyle name="常规 3 3 5" xfId="218"/>
    <cellStyle name="20% - 强调文字颜色 4 2 2" xfId="219"/>
    <cellStyle name="常规 3 3 5 2" xfId="220"/>
    <cellStyle name="Accent6 - 60% 2 2" xfId="221"/>
    <cellStyle name="20% - 强调文字颜色 4 3" xfId="222"/>
    <cellStyle name="常规 3 3 6"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40% - 强调文字颜色 1 3" xfId="235"/>
    <cellStyle name="常规 9 2" xfId="236"/>
    <cellStyle name="Accent1"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千位分隔 5" xfId="248"/>
    <cellStyle name="标题 4 4" xfId="249"/>
    <cellStyle name="40% - 强调文字颜色 4 2 2" xfId="250"/>
    <cellStyle name="40% - 强调文字颜色 4 3" xfId="251"/>
    <cellStyle name="计算 3 3" xfId="252"/>
    <cellStyle name="常规_2007年云南省向人大报送政府收支预算表格式编制过程表 3 2" xfId="253"/>
    <cellStyle name="Accent6 - 20% 2" xfId="254"/>
    <cellStyle name="40% - 强调文字颜色 5 2" xfId="255"/>
    <cellStyle name="好 2 3" xfId="256"/>
    <cellStyle name="40% - 强调文字颜色 5 2 2" xfId="257"/>
    <cellStyle name="计算 4 2 2" xfId="258"/>
    <cellStyle name="60% - 强调文字颜色 4 3" xfId="259"/>
    <cellStyle name="40% - 强调文字颜色 5 3" xfId="260"/>
    <cellStyle name="好 2 4" xfId="261"/>
    <cellStyle name="标题 2 2 4" xfId="262"/>
    <cellStyle name="40% - 强调文字颜色 6 2" xfId="263"/>
    <cellStyle name="好 3 3" xfId="264"/>
    <cellStyle name="百分比 2 9" xfId="265"/>
    <cellStyle name="适中 2 2" xfId="266"/>
    <cellStyle name="40% - 强调文字颜色 6 2 2" xfId="267"/>
    <cellStyle name="百分比 2 9 2" xfId="268"/>
    <cellStyle name="适中 2 2 2" xfId="269"/>
    <cellStyle name="Accent2 5" xfId="270"/>
    <cellStyle name="40% - 强调文字颜色 6 3" xfId="271"/>
    <cellStyle name="好 3 4" xfId="272"/>
    <cellStyle name="Accent6 2 2" xfId="273"/>
    <cellStyle name="输出 3 4" xfId="274"/>
    <cellStyle name="60% - 强调文字颜色 1 2" xfId="275"/>
    <cellStyle name="60% - 强调文字颜色 1 2 2" xfId="276"/>
    <cellStyle name="60% - 强调文字颜色 1 2 2 2" xfId="277"/>
    <cellStyle name="商品名称 2 2" xfId="278"/>
    <cellStyle name="标题 3 2 4" xfId="279"/>
    <cellStyle name="好 7" xfId="280"/>
    <cellStyle name="60% - 强调文字颜色 1 2 3" xfId="281"/>
    <cellStyle name="百分比 2 3 4 2" xfId="282"/>
    <cellStyle name="60% - 强调文字颜色 1 3" xfId="283"/>
    <cellStyle name="千位分隔 2 3" xfId="284"/>
    <cellStyle name="60% - 强调文字颜色 1 3 2" xfId="285"/>
    <cellStyle name="Accent6 3 2" xfId="286"/>
    <cellStyle name="常规 5" xfId="287"/>
    <cellStyle name="输出 4 4" xfId="288"/>
    <cellStyle name="60% - 强调文字颜色 2 2" xfId="289"/>
    <cellStyle name="常规 5 3" xfId="290"/>
    <cellStyle name="60% - 强调文字颜色 2 2 3" xfId="291"/>
    <cellStyle name="Accent6 - 60%" xfId="292"/>
    <cellStyle name="常规 6 2" xfId="293"/>
    <cellStyle name="60% - 强调文字颜色 2 3 2" xfId="294"/>
    <cellStyle name="注释 2" xfId="295"/>
    <cellStyle name="Accent6 4 2" xfId="296"/>
    <cellStyle name="60% - 强调文字颜色 3 2" xfId="297"/>
    <cellStyle name="60% - 强调文字颜色 3 2 2" xfId="298"/>
    <cellStyle name="60% - 强调文字颜色 3 2 3" xfId="299"/>
    <cellStyle name="60% - 强调文字颜色 3 3" xfId="300"/>
    <cellStyle name="Accent5 - 40% 2" xfId="301"/>
    <cellStyle name="汇总 7" xfId="302"/>
    <cellStyle name="60% - 强调文字颜色 3 3 2" xfId="303"/>
    <cellStyle name="Accent5 - 40% 2 2" xfId="304"/>
    <cellStyle name="Accent6 5 2" xfId="305"/>
    <cellStyle name="60% - 强调文字颜色 4 2" xfId="306"/>
    <cellStyle name="60% - 强调文字颜色 4 2 2" xfId="307"/>
    <cellStyle name="60% - 强调文字颜色 4 3 2" xfId="308"/>
    <cellStyle name="常规 15" xfId="309"/>
    <cellStyle name="常规 20" xfId="310"/>
    <cellStyle name="60% - 强调文字颜色 5 2" xfId="311"/>
    <cellStyle name="标题 1 4 2 2" xfId="312"/>
    <cellStyle name="常规_exceltmp1" xfId="313"/>
    <cellStyle name="60% - 强调文字颜色 5 2 2" xfId="314"/>
    <cellStyle name="常规 2 5 3" xfId="315"/>
    <cellStyle name="60% - 强调文字颜色 5 2 3" xfId="316"/>
    <cellStyle name="常规 2 5 4" xfId="317"/>
    <cellStyle name="百分比 2 10" xfId="318"/>
    <cellStyle name="常规 2 2 2 3 2" xfId="319"/>
    <cellStyle name="60% - 强调文字颜色 5 3" xfId="320"/>
    <cellStyle name="60% - 强调文字颜色 5 3 2" xfId="321"/>
    <cellStyle name="常规 2 6 3" xfId="322"/>
    <cellStyle name="RowLevel_0" xfId="323"/>
    <cellStyle name="60% - 强调文字颜色 6 2" xfId="324"/>
    <cellStyle name="60% - 强调文字颜色 6 2 2" xfId="325"/>
    <cellStyle name="Header2" xfId="326"/>
    <cellStyle name="强调文字颜色 5 2 3" xfId="327"/>
    <cellStyle name="60% - 强调文字颜色 6 2 2 2" xfId="328"/>
    <cellStyle name="Header2 2" xfId="329"/>
    <cellStyle name="60% - 强调文字颜色 6 2 3" xfId="330"/>
    <cellStyle name="60% - 强调文字颜色 6 3" xfId="331"/>
    <cellStyle name="6mal" xfId="332"/>
    <cellStyle name="Accent1 - 20%" xfId="333"/>
    <cellStyle name="强调文字颜色 2 2 2" xfId="334"/>
    <cellStyle name="Accent4 9" xfId="335"/>
    <cellStyle name="Accent1 - 20% 2 2" xfId="336"/>
    <cellStyle name="常规 2 3 3 3" xfId="337"/>
    <cellStyle name="Accent5 - 20%" xfId="338"/>
    <cellStyle name="Accent1 - 20% 3" xfId="339"/>
    <cellStyle name="Accent1 - 40%" xfId="340"/>
    <cellStyle name="Accent6 9" xfId="341"/>
    <cellStyle name="标题 6 2 2" xfId="342"/>
    <cellStyle name="Accent1 - 40% 2" xfId="343"/>
    <cellStyle name="Accent1 - 40% 2 2" xfId="344"/>
    <cellStyle name="Accent1 - 40% 3" xfId="345"/>
    <cellStyle name="PSHeading 3 2" xfId="346"/>
    <cellStyle name="Accent1 - 60%" xfId="347"/>
    <cellStyle name="Accent1 - 60% 2" xfId="348"/>
    <cellStyle name="标题 1 5" xfId="349"/>
    <cellStyle name="注释 4 2 2" xfId="350"/>
    <cellStyle name="常规 17 2" xfId="351"/>
    <cellStyle name="Accent1 - 60% 3" xfId="352"/>
    <cellStyle name="标题 1 6"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部门 3 2" xfId="362"/>
    <cellStyle name="Accent1 6" xfId="363"/>
    <cellStyle name="常规 2 2 3 2" xfId="364"/>
    <cellStyle name="sstot" xfId="365"/>
    <cellStyle name="Accent1 7" xfId="366"/>
    <cellStyle name="常规 2 2 3 3" xfId="367"/>
    <cellStyle name="Accent1 8" xfId="368"/>
    <cellStyle name="差_1110洱源 2" xfId="369"/>
    <cellStyle name="常规 2 2 3 4" xfId="370"/>
    <cellStyle name="Accent1 9" xfId="371"/>
    <cellStyle name="差_1110洱源 3" xfId="372"/>
    <cellStyle name="Accent2" xfId="373"/>
    <cellStyle name="常规 9 3" xfId="374"/>
    <cellStyle name="Header1 2" xfId="375"/>
    <cellStyle name="强调文字颜色 5 2 2 2" xfId="376"/>
    <cellStyle name="Accent2 - 40% 2 2" xfId="377"/>
    <cellStyle name="输入 2 4" xfId="378"/>
    <cellStyle name="日期 2" xfId="379"/>
    <cellStyle name="Accent2 - 60% 2" xfId="380"/>
    <cellStyle name="Accent5 - 40% 3" xfId="381"/>
    <cellStyle name="日期 2 2" xfId="382"/>
    <cellStyle name="Accent2 - 60% 2 2" xfId="383"/>
    <cellStyle name="日期 3" xfId="384"/>
    <cellStyle name="Accent2 - 60% 3" xfId="385"/>
    <cellStyle name="Accent2 2" xfId="386"/>
    <cellStyle name="强调文字颜色 4 3" xfId="387"/>
    <cellStyle name="t" xfId="388"/>
    <cellStyle name="Accent2 2 2" xfId="389"/>
    <cellStyle name="Accent2 3" xfId="390"/>
    <cellStyle name="Accent2 3 2" xfId="391"/>
    <cellStyle name="Accent2 4" xfId="392"/>
    <cellStyle name="Accent2 4 2" xfId="393"/>
    <cellStyle name="百分比 2 9 2 2" xfId="394"/>
    <cellStyle name="Accent2 5 2" xfId="395"/>
    <cellStyle name="百分比 2 9 3" xfId="396"/>
    <cellStyle name="常规 2 2 11" xfId="397"/>
    <cellStyle name="Accent2 6" xfId="398"/>
    <cellStyle name="常规 2 2 4 2" xfId="399"/>
    <cellStyle name="Date" xfId="400"/>
    <cellStyle name="Accent2 7" xfId="401"/>
    <cellStyle name="Accent2 8" xfId="402"/>
    <cellStyle name="Accent2 9" xfId="403"/>
    <cellStyle name="Accent3" xfId="404"/>
    <cellStyle name="Accent5 2" xfId="405"/>
    <cellStyle name="Accent3 - 20%" xfId="406"/>
    <cellStyle name="Milliers_!!!GO" xfId="407"/>
    <cellStyle name="Accent5 2 2" xfId="408"/>
    <cellStyle name="Accent3 - 20% 2" xfId="409"/>
    <cellStyle name="标题 1 3" xfId="410"/>
    <cellStyle name="百分比 4 3" xfId="411"/>
    <cellStyle name="常规 2 2 7" xfId="412"/>
    <cellStyle name="Accent3 - 20% 2 2" xfId="413"/>
    <cellStyle name="Accent5 6" xfId="414"/>
    <cellStyle name="汇总 3" xfId="415"/>
    <cellStyle name="差_0605石屏 3" xfId="416"/>
    <cellStyle name="标题 1 3 2" xfId="417"/>
    <cellStyle name="Accent3 - 20% 3" xfId="418"/>
    <cellStyle name="标题 1 4" xfId="419"/>
    <cellStyle name="Accent3 - 40%" xfId="420"/>
    <cellStyle name="Accent4 3 2" xfId="421"/>
    <cellStyle name="好_0502通海县" xfId="422"/>
    <cellStyle name="Mon閠aire [0]_!!!GO" xfId="423"/>
    <cellStyle name="Accent3 - 40% 2" xfId="424"/>
    <cellStyle name="Accent3 - 40% 2 2" xfId="425"/>
    <cellStyle name="百分比 2 6 2" xfId="426"/>
    <cellStyle name="常规 15 2 2" xfId="427"/>
    <cellStyle name="Accent3 - 40% 3" xfId="428"/>
    <cellStyle name="捠壿 [0.00]_Region Orders (2)" xfId="429"/>
    <cellStyle name="Accent4 - 60%" xfId="430"/>
    <cellStyle name="Accent3 - 60%" xfId="431"/>
    <cellStyle name="Accent4 5 2" xfId="432"/>
    <cellStyle name="Accent3 - 60% 2" xfId="433"/>
    <cellStyle name="好_M01-1 3" xfId="434"/>
    <cellStyle name="Accent3 - 60% 2 2" xfId="435"/>
    <cellStyle name="编号" xfId="436"/>
    <cellStyle name="常规 17 2 2" xfId="437"/>
    <cellStyle name="Accent3 - 60% 3" xfId="438"/>
    <cellStyle name="Accent3 2" xfId="439"/>
    <cellStyle name="Accent3 2 2" xfId="440"/>
    <cellStyle name="comma zerodec" xfId="441"/>
    <cellStyle name="Accent3 3" xfId="442"/>
    <cellStyle name="Accent3 3 2" xfId="443"/>
    <cellStyle name="解释性文本 2" xfId="444"/>
    <cellStyle name="Accent3 4" xfId="445"/>
    <cellStyle name="解释性文本 3" xfId="446"/>
    <cellStyle name="Accent3 5" xfId="447"/>
    <cellStyle name="解释性文本 3 2" xfId="448"/>
    <cellStyle name="Accent3 5 2" xfId="449"/>
    <cellStyle name="Moneda_96 Risk" xfId="450"/>
    <cellStyle name="解释性文本 4" xfId="451"/>
    <cellStyle name="Accent3 6" xfId="452"/>
    <cellStyle name="常规 2 2 5 2" xfId="453"/>
    <cellStyle name="Accent3 7" xfId="454"/>
    <cellStyle name="解释性文本 5" xfId="455"/>
    <cellStyle name="差 2" xfId="456"/>
    <cellStyle name="Accent3 8" xfId="457"/>
    <cellStyle name="解释性文本 6" xfId="458"/>
    <cellStyle name="差 3" xfId="459"/>
    <cellStyle name="常规 2 7 3 2" xfId="460"/>
    <cellStyle name="Accent3 9" xfId="461"/>
    <cellStyle name="解释性文本 7" xfId="462"/>
    <cellStyle name="差 4" xfId="463"/>
    <cellStyle name="百分比 2" xfId="464"/>
    <cellStyle name="Accent4" xfId="465"/>
    <cellStyle name="Accent4 - 20%" xfId="466"/>
    <cellStyle name="差 4 2 2" xfId="467"/>
    <cellStyle name="百分比 2 2 2" xfId="468"/>
    <cellStyle name="常规 2 4 2 4" xfId="469"/>
    <cellStyle name="Accent4 - 20% 2" xfId="470"/>
    <cellStyle name="百分比 2 2 2 2" xfId="471"/>
    <cellStyle name="Accent4 - 20% 2 2" xfId="472"/>
    <cellStyle name="百分比 2 2 2 2 2" xfId="473"/>
    <cellStyle name="Accent4 - 20% 3" xfId="474"/>
    <cellStyle name="百分比 2 2 2 3" xfId="475"/>
    <cellStyle name="强调 2 2" xfId="476"/>
    <cellStyle name="输入 4" xfId="477"/>
    <cellStyle name="Accent4 - 40%" xfId="478"/>
    <cellStyle name="百分比 2 4 2" xfId="479"/>
    <cellStyle name="常规 3 3" xfId="480"/>
    <cellStyle name="输入 4 2" xfId="481"/>
    <cellStyle name="Accent4 - 40% 2" xfId="482"/>
    <cellStyle name="百分比 2 4 2 2" xfId="483"/>
    <cellStyle name="Accent6 - 40%" xfId="484"/>
    <cellStyle name="常规 3 3 2" xfId="485"/>
    <cellStyle name="输入 4 2 2" xfId="486"/>
    <cellStyle name="Accent4 - 40% 2 2" xfId="487"/>
    <cellStyle name="Accent6 - 40% 2" xfId="488"/>
    <cellStyle name="商品名称 4" xfId="489"/>
    <cellStyle name="常规 3 4" xfId="490"/>
    <cellStyle name="输入 4 3" xfId="491"/>
    <cellStyle name="Accent4 - 40% 3" xfId="492"/>
    <cellStyle name="Accent4 - 60% 2" xfId="493"/>
    <cellStyle name="标题 7 4" xfId="494"/>
    <cellStyle name="Accent4 - 60% 2 2" xfId="495"/>
    <cellStyle name="PSSpacer" xfId="496"/>
    <cellStyle name="Accent4 - 60% 3" xfId="497"/>
    <cellStyle name="Accent6" xfId="498"/>
    <cellStyle name="Accent4 2" xfId="499"/>
    <cellStyle name="Accent4 3" xfId="500"/>
    <cellStyle name="New Times Roman" xfId="501"/>
    <cellStyle name="Accent4 4" xfId="502"/>
    <cellStyle name="借出原因" xfId="503"/>
    <cellStyle name="PSHeading 5" xfId="504"/>
    <cellStyle name="Accent4 4 2" xfId="505"/>
    <cellStyle name="标题 1 2 2" xfId="506"/>
    <cellStyle name="百分比 4 2 2" xfId="507"/>
    <cellStyle name="Accent4 6" xfId="508"/>
    <cellStyle name="常规 2 2 6 2" xfId="509"/>
    <cellStyle name="标题 1 2 3" xfId="510"/>
    <cellStyle name="Accent4 7" xfId="511"/>
    <cellStyle name="标题 1 2 4" xfId="512"/>
    <cellStyle name="Accent4 8" xfId="513"/>
    <cellStyle name="Accent5" xfId="514"/>
    <cellStyle name="常规 2 3 3 3 2" xfId="515"/>
    <cellStyle name="Accent5 - 20% 2" xfId="516"/>
    <cellStyle name="Accent5 - 20% 2 2" xfId="517"/>
    <cellStyle name="Accent5 - 20% 3" xfId="518"/>
    <cellStyle name="Input [yellow] 2 2 2" xfId="519"/>
    <cellStyle name="Accent5 - 40%" xfId="520"/>
    <cellStyle name="好 4 2" xfId="521"/>
    <cellStyle name="常规 12" xfId="522"/>
    <cellStyle name="Accent5 - 60%" xfId="523"/>
    <cellStyle name="标题 2 3 3" xfId="524"/>
    <cellStyle name="好 4 2 2" xfId="525"/>
    <cellStyle name="常规 12 2" xfId="526"/>
    <cellStyle name="Accent5 - 60% 2" xfId="527"/>
    <cellStyle name="Accent5 3" xfId="528"/>
    <cellStyle name="Category" xfId="529"/>
    <cellStyle name="Accent5 3 2" xfId="530"/>
    <cellStyle name="标题 2 3" xfId="531"/>
    <cellStyle name="Category 2" xfId="532"/>
    <cellStyle name="Accent5 4 2" xfId="533"/>
    <cellStyle name="标题 3 3" xfId="534"/>
    <cellStyle name="Comma [0]_!!!GO" xfId="535"/>
    <cellStyle name="Accent5 5" xfId="536"/>
    <cellStyle name="汇总 2" xfId="537"/>
    <cellStyle name="差_0605石屏 2" xfId="538"/>
    <cellStyle name="Accent5 5 2" xfId="539"/>
    <cellStyle name="汇总 2 2" xfId="540"/>
    <cellStyle name="差_0605石屏 2 2" xfId="541"/>
    <cellStyle name="标题 1 3 3" xfId="542"/>
    <cellStyle name="Accent5 7" xfId="543"/>
    <cellStyle name="汇总 4" xfId="544"/>
    <cellStyle name="标题 1 3 4" xfId="545"/>
    <cellStyle name="Accent5 8" xfId="546"/>
    <cellStyle name="汇总 5" xfId="547"/>
    <cellStyle name="百分比 2 3 2 2 2" xfId="548"/>
    <cellStyle name="Accent6 - 20%" xfId="549"/>
    <cellStyle name="Accent6 - 40% 2 2" xfId="550"/>
    <cellStyle name="标题 3 4 4" xfId="551"/>
    <cellStyle name="Accent6 - 40% 3" xfId="552"/>
    <cellStyle name="常规 3 3 3" xfId="553"/>
    <cellStyle name="常规_2007年云南省向人大报送政府收支预算表格式编制过程表" xfId="554"/>
    <cellStyle name="ColLevel_0" xfId="555"/>
    <cellStyle name="Accent6 - 60% 2" xfId="556"/>
    <cellStyle name="Accent6 - 60% 3" xfId="557"/>
    <cellStyle name="标题 1 4 4" xfId="558"/>
    <cellStyle name="Accent6 8" xfId="559"/>
    <cellStyle name="百分比 2 4 3" xfId="560"/>
    <cellStyle name="Comma_!!!GO" xfId="561"/>
    <cellStyle name="Currency_!!!GO" xfId="562"/>
    <cellStyle name="标题 3 3 2" xfId="563"/>
    <cellStyle name="分级显示列_1_Book1" xfId="564"/>
    <cellStyle name="Currency1" xfId="565"/>
    <cellStyle name="好 4 3" xfId="566"/>
    <cellStyle name="常规 13" xfId="567"/>
    <cellStyle name="标题 2 3 4" xfId="568"/>
    <cellStyle name="常规 2 2 11 2" xfId="569"/>
    <cellStyle name="Date 2" xfId="570"/>
    <cellStyle name="Date 2 2" xfId="571"/>
    <cellStyle name="差_0502通海县 3" xfId="572"/>
    <cellStyle name="Dollar (zero dec)" xfId="573"/>
    <cellStyle name="常规 5 2 2 2" xfId="574"/>
    <cellStyle name="Grey" xfId="575"/>
    <cellStyle name="标题 2 2" xfId="576"/>
    <cellStyle name="百分比 5 2" xfId="577"/>
    <cellStyle name="常规 2 3 6"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强调文字颜色 3 3" xfId="592"/>
    <cellStyle name="常规 2 10" xfId="593"/>
    <cellStyle name="Input Cells" xfId="594"/>
    <cellStyle name="Linked Cells" xfId="595"/>
    <cellStyle name="标题 6 3" xfId="596"/>
    <cellStyle name="Millares [0]_96 Risk" xfId="597"/>
    <cellStyle name="部门 2 2" xfId="598"/>
    <cellStyle name="常规 10 41 2" xfId="599"/>
    <cellStyle name="Millares_96 Risk" xfId="600"/>
    <cellStyle name="常规 2 2 2 2" xfId="601"/>
    <cellStyle name="Milliers [0]_!!!GO" xfId="602"/>
    <cellStyle name="千位分隔 2 3 2" xfId="603"/>
    <cellStyle name="Moneda [0]_96 Risk" xfId="604"/>
    <cellStyle name="Month" xfId="605"/>
    <cellStyle name="标题 1 2 2 2" xfId="606"/>
    <cellStyle name="数量 3" xfId="607"/>
    <cellStyle name="数量 3 2" xfId="608"/>
    <cellStyle name="Month 2" xfId="609"/>
    <cellStyle name="no dec" xfId="610"/>
    <cellStyle name="PSHeading 2" xfId="611"/>
    <cellStyle name="百分比 10" xfId="612"/>
    <cellStyle name="no dec 2" xfId="613"/>
    <cellStyle name="PSHeading 2 2" xfId="614"/>
    <cellStyle name="常规 450" xfId="615"/>
    <cellStyle name="no dec 2 2" xfId="616"/>
    <cellStyle name="PSHeading 2 2 2" xfId="617"/>
    <cellStyle name="百分比 3 3 2" xfId="618"/>
    <cellStyle name="no dec 3" xfId="619"/>
    <cellStyle name="PSHeading 2 3" xfId="620"/>
    <cellStyle name="Normal - Style1" xfId="621"/>
    <cellStyle name="百分比 2 5 2" xfId="622"/>
    <cellStyle name="Normal_!!!GO" xfId="623"/>
    <cellStyle name="per.style" xfId="624"/>
    <cellStyle name="输入 3 3" xfId="625"/>
    <cellStyle name="常规 2 9 3" xfId="626"/>
    <cellStyle name="PSInt" xfId="627"/>
    <cellStyle name="常规 2 4" xfId="628"/>
    <cellStyle name="常规 94" xfId="629"/>
    <cellStyle name="Percent [2] 2" xfId="630"/>
    <cellStyle name="t_HVAC Equipment (3)" xfId="631"/>
    <cellStyle name="常规 2 3 4" xfId="632"/>
    <cellStyle name="Percent_!!!GO" xfId="633"/>
    <cellStyle name="常规 2 3 2 3 2" xfId="634"/>
    <cellStyle name="Pourcentage_pldt" xfId="635"/>
    <cellStyle name="标题 5" xfId="636"/>
    <cellStyle name="解释性文本 2 3" xfId="637"/>
    <cellStyle name="百分比 8" xfId="638"/>
    <cellStyle name="强调文字颜色 4 2" xfId="639"/>
    <cellStyle name="PSChar 2" xfId="640"/>
    <cellStyle name="PSDate" xfId="641"/>
    <cellStyle name="编号 2 2" xfId="642"/>
    <cellStyle name="PSHeading 3 3" xfId="643"/>
    <cellStyle name="PSDate 2" xfId="644"/>
    <cellStyle name="编号 2 2 2" xfId="645"/>
    <cellStyle name="标题 4 4 2 2" xfId="646"/>
    <cellStyle name="PSDec" xfId="647"/>
    <cellStyle name="常规 10" xfId="648"/>
    <cellStyle name="PSDec 2" xfId="649"/>
    <cellStyle name="编号 4" xfId="650"/>
    <cellStyle name="常规 16 2" xfId="651"/>
    <cellStyle name="PSHeading" xfId="652"/>
    <cellStyle name="常规 451" xfId="653"/>
    <cellStyle name="PSHeading 2 2 3" xfId="654"/>
    <cellStyle name="PSHeading 2 4" xfId="655"/>
    <cellStyle name="PSHeading 3" xfId="656"/>
    <cellStyle name="常规 2 9 3 2" xfId="657"/>
    <cellStyle name="PSInt 2" xfId="658"/>
    <cellStyle name="常规 2 4 2" xfId="659"/>
    <cellStyle name="输入 3" xfId="660"/>
    <cellStyle name="常规 2 9" xfId="661"/>
    <cellStyle name="PSSpacer 2" xfId="662"/>
    <cellStyle name="sstot 2" xfId="663"/>
    <cellStyle name="Standard_AREAS" xfId="664"/>
    <cellStyle name="强调文字颜色 4 3 2" xfId="665"/>
    <cellStyle name="t 2" xfId="666"/>
    <cellStyle name="常规 2 3 4 2" xfId="667"/>
    <cellStyle name="t_HVAC Equipment (3) 2" xfId="668"/>
    <cellStyle name="百分比 2 11" xfId="669"/>
    <cellStyle name="千位分隔 2 2" xfId="670"/>
    <cellStyle name="百分比 2 3 5" xfId="671"/>
    <cellStyle name="百分比 2 11 2" xfId="672"/>
    <cellStyle name="千位分隔 3" xfId="673"/>
    <cellStyle name="标题 4 2" xfId="674"/>
    <cellStyle name="解释性文本 2 2 2" xfId="675"/>
    <cellStyle name="百分比 7 2" xfId="676"/>
    <cellStyle name="百分比 2 12" xfId="677"/>
    <cellStyle name="标题 10" xfId="678"/>
    <cellStyle name="差 4 2" xfId="679"/>
    <cellStyle name="百分比 2 2" xfId="680"/>
    <cellStyle name="百分比 2 2 3" xfId="681"/>
    <cellStyle name="百分比 2 2 3 2" xfId="682"/>
    <cellStyle name="百分比 2 3" xfId="683"/>
    <cellStyle name="常规_Sheet3" xfId="684"/>
    <cellStyle name="百分比 2 3 2"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常规 15 2" xfId="697"/>
    <cellStyle name="百分比 2 6" xfId="698"/>
    <cellStyle name="标题 2 2 2" xfId="699"/>
    <cellStyle name="常规 15 3" xfId="700"/>
    <cellStyle name="百分比 2 7"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常规 2 2 6" xfId="710"/>
    <cellStyle name="百分比 4 2" xfId="711"/>
    <cellStyle name="标题 1 2" xfId="712"/>
    <cellStyle name="百分比 6 2" xfId="713"/>
    <cellStyle name="标题 3 2" xfId="714"/>
    <cellStyle name="标题 5 2" xfId="715"/>
    <cellStyle name="百分比 8 2" xfId="716"/>
    <cellStyle name="标题 6" xfId="717"/>
    <cellStyle name="解释性文本 2 4" xfId="718"/>
    <cellStyle name="百分比 9" xfId="719"/>
    <cellStyle name="标题 6 2" xfId="720"/>
    <cellStyle name="百分比 9 2" xfId="721"/>
    <cellStyle name="标题1 4" xfId="722"/>
    <cellStyle name="捠壿_Region Orders (2)" xfId="723"/>
    <cellStyle name="编号 2 3" xfId="724"/>
    <cellStyle name="编号 3" xfId="725"/>
    <cellStyle name="标题 1 3 2 2" xfId="726"/>
    <cellStyle name="标题 1 5 3" xfId="727"/>
    <cellStyle name="标题 2 4 2" xfId="728"/>
    <cellStyle name="常规 17 3" xfId="729"/>
    <cellStyle name="标题 1 7" xfId="730"/>
    <cellStyle name="常规 11" xfId="731"/>
    <cellStyle name="标题 2 3 2" xfId="732"/>
    <cellStyle name="常规 11 2" xfId="733"/>
    <cellStyle name="标题 2 3 2 2" xfId="734"/>
    <cellStyle name="标题 2 4" xfId="735"/>
    <cellStyle name="标题 2 4 2 2" xfId="736"/>
    <cellStyle name="标题 2 4 3" xfId="737"/>
    <cellStyle name="好 5 2" xfId="738"/>
    <cellStyle name="标题 3 2 2 2" xfId="739"/>
    <cellStyle name="标题 2 4 4" xfId="740"/>
    <cellStyle name="标题 2 5" xfId="741"/>
    <cellStyle name="常规 18 3" xfId="742"/>
    <cellStyle name="标题 2 7" xfId="743"/>
    <cellStyle name="标题 2 5 2" xfId="744"/>
    <cellStyle name="标题 2 5 3" xfId="745"/>
    <cellStyle name="常规 5 42" xfId="746"/>
    <cellStyle name="常规 18 2" xfId="747"/>
    <cellStyle name="标题 2 6" xfId="748"/>
    <cellStyle name="好 5" xfId="749"/>
    <cellStyle name="标题 3 2 2" xfId="750"/>
    <cellStyle name="好 6" xfId="751"/>
    <cellStyle name="标题 3 2 3" xfId="752"/>
    <cellStyle name="标题 3 4 3" xfId="753"/>
    <cellStyle name="标题 3 3 2 2" xfId="754"/>
    <cellStyle name="标题 3 3 3" xfId="755"/>
    <cellStyle name="商品名称 3 2" xfId="756"/>
    <cellStyle name="标题 3 3 4" xfId="757"/>
    <cellStyle name="标题 3 4" xfId="758"/>
    <cellStyle name="标题 3 4 2" xfId="759"/>
    <cellStyle name="标题 4 4 3" xfId="760"/>
    <cellStyle name="标题 3 4 2 2" xfId="761"/>
    <cellStyle name="标题 3 5" xfId="762"/>
    <cellStyle name="标题 3 5 2" xfId="763"/>
    <cellStyle name="常规 9" xfId="764"/>
    <cellStyle name="标题 3 5 3" xfId="765"/>
    <cellStyle name="常规 19 2" xfId="766"/>
    <cellStyle name="标题 3 6" xfId="767"/>
    <cellStyle name="常规 19 3" xfId="768"/>
    <cellStyle name="数量 2 2 2" xfId="769"/>
    <cellStyle name="标题 3 7" xfId="770"/>
    <cellStyle name="千位分隔 3 2" xfId="771"/>
    <cellStyle name="标题 4 2 2" xfId="772"/>
    <cellStyle name="千位分隔 3 2 2" xfId="773"/>
    <cellStyle name="标题 4 2 2 2" xfId="774"/>
    <cellStyle name="千位分隔 3 3" xfId="775"/>
    <cellStyle name="标题 4 2 3" xfId="776"/>
    <cellStyle name="标题 4 2 4" xfId="777"/>
    <cellStyle name="千位分隔 4" xfId="778"/>
    <cellStyle name="标题 4 3" xfId="779"/>
    <cellStyle name="千位分隔 4 2" xfId="780"/>
    <cellStyle name="标题 4 3 2" xfId="781"/>
    <cellStyle name="标题 4 3 2 2" xfId="782"/>
    <cellStyle name="标题 4 3 3" xfId="783"/>
    <cellStyle name="标题 4 3 4" xfId="784"/>
    <cellStyle name="千位分隔 5 2" xfId="785"/>
    <cellStyle name="标题 4 4 2" xfId="786"/>
    <cellStyle name="标题 4 4 4" xfId="787"/>
    <cellStyle name="千位分隔 6" xfId="788"/>
    <cellStyle name="标题 4 5" xfId="789"/>
    <cellStyle name="差_1110洱源" xfId="790"/>
    <cellStyle name="常规 25 2" xfId="791"/>
    <cellStyle name="千位分隔 7" xfId="792"/>
    <cellStyle name="标题 4 6" xfId="793"/>
    <cellStyle name="千位分隔 8" xfId="794"/>
    <cellStyle name="标题 4 7" xfId="795"/>
    <cellStyle name="标题 5 2 2" xfId="796"/>
    <cellStyle name="标题 5 3" xfId="797"/>
    <cellStyle name="标题 6 4" xfId="798"/>
    <cellStyle name="标题 7" xfId="799"/>
    <cellStyle name="标题 7 2" xfId="800"/>
    <cellStyle name="标题 7 2 2" xfId="801"/>
    <cellStyle name="标题 7 3" xfId="802"/>
    <cellStyle name="标题 8" xfId="803"/>
    <cellStyle name="常规 2 7" xfId="804"/>
    <cellStyle name="标题 8 2" xfId="805"/>
    <cellStyle name="输入 2" xfId="806"/>
    <cellStyle name="常规 2 8" xfId="807"/>
    <cellStyle name="标题 8 3" xfId="808"/>
    <cellStyle name="标题 9" xfId="809"/>
    <cellStyle name="常规 2 2 2 2 2 2" xfId="810"/>
    <cellStyle name="标题1" xfId="811"/>
    <cellStyle name="标题1 2" xfId="812"/>
    <cellStyle name="好_0605石屏 3" xfId="813"/>
    <cellStyle name="标题1 2 2" xfId="814"/>
    <cellStyle name="标题1 2 2 2" xfId="815"/>
    <cellStyle name="差 5 2" xfId="816"/>
    <cellStyle name="标题1 2 3" xfId="817"/>
    <cellStyle name="标题1 3" xfId="818"/>
    <cellStyle name="标题1 3 2" xfId="819"/>
    <cellStyle name="表标题" xfId="820"/>
    <cellStyle name="表标题 2" xfId="821"/>
    <cellStyle name="常规 2 2" xfId="822"/>
    <cellStyle name="部门" xfId="823"/>
    <cellStyle name="常规 2 2 2" xfId="824"/>
    <cellStyle name="部门 2" xfId="825"/>
    <cellStyle name="常规 10 41" xfId="826"/>
    <cellStyle name="常规 2 2 2 2 2" xfId="827"/>
    <cellStyle name="部门 2 2 2" xfId="828"/>
    <cellStyle name="常规 2 2 2 3" xfId="829"/>
    <cellStyle name="部门 2 3" xfId="830"/>
    <cellStyle name="常规 2 2 3" xfId="831"/>
    <cellStyle name="部门 3" xfId="832"/>
    <cellStyle name="解释性文本 5 2" xfId="833"/>
    <cellStyle name="差 2 2" xfId="834"/>
    <cellStyle name="差 2 2 2" xfId="835"/>
    <cellStyle name="解释性文本 5 3" xfId="836"/>
    <cellStyle name="差 2 3" xfId="837"/>
    <cellStyle name="差 2 4" xfId="838"/>
    <cellStyle name="差 3 2" xfId="839"/>
    <cellStyle name="差_0605石屏县" xfId="840"/>
    <cellStyle name="警告文本 6" xfId="841"/>
    <cellStyle name="差 3 2 2" xfId="842"/>
    <cellStyle name="差 3 3" xfId="843"/>
    <cellStyle name="差 3 4" xfId="844"/>
    <cellStyle name="差 4 3" xfId="845"/>
    <cellStyle name="差 4 4" xfId="846"/>
    <cellStyle name="差 5" xfId="847"/>
    <cellStyle name="差 5 3" xfId="848"/>
    <cellStyle name="差_0502通海县 2 2" xfId="849"/>
    <cellStyle name="差 6" xfId="850"/>
    <cellStyle name="常规 5 2 3" xfId="851"/>
    <cellStyle name="差 8" xfId="852"/>
    <cellStyle name="差_0502通海县" xfId="853"/>
    <cellStyle name="差_0502通海县 2" xfId="854"/>
    <cellStyle name="差_0605石屏县 2" xfId="855"/>
    <cellStyle name="差_0605石屏县 2 2" xfId="856"/>
    <cellStyle name="差_0605石屏县 3" xfId="857"/>
    <cellStyle name="差_1110洱源 2 2" xfId="858"/>
    <cellStyle name="差_11大理" xfId="859"/>
    <cellStyle name="差_11大理 2" xfId="860"/>
    <cellStyle name="差_11大理 3" xfId="861"/>
    <cellStyle name="常规 2 2 3 2 2" xfId="862"/>
    <cellStyle name="差_2007年地州资金往来对账表" xfId="863"/>
    <cellStyle name="差_2007年地州资金往来对账表 2" xfId="864"/>
    <cellStyle name="差_2007年地州资金往来对账表 2 2" xfId="865"/>
    <cellStyle name="差_2007年地州资金往来对账表 3" xfId="866"/>
    <cellStyle name="常规 28" xfId="867"/>
    <cellStyle name="差_2008年地州对账表(国库资金）" xfId="868"/>
    <cellStyle name="差_2008年地州对账表(国库资金） 2" xfId="869"/>
    <cellStyle name="适中 3" xfId="870"/>
    <cellStyle name="差_2008年地州对账表(国库资金） 2 2" xfId="871"/>
    <cellStyle name="差_Book1" xfId="872"/>
    <cellStyle name="差_M01-1" xfId="873"/>
    <cellStyle name="输入 3 2" xfId="874"/>
    <cellStyle name="常规 2 9 2" xfId="875"/>
    <cellStyle name="常规 2 3" xfId="876"/>
    <cellStyle name="昗弨_Pacific Region P&amp;L" xfId="877"/>
    <cellStyle name="差_M01-1 2" xfId="878"/>
    <cellStyle name="输入 3 2 2" xfId="879"/>
    <cellStyle name="常规 2 9 2 2" xfId="880"/>
    <cellStyle name="常规 2 3 2" xfId="881"/>
    <cellStyle name="常规 2 3 2 2" xfId="882"/>
    <cellStyle name="差_M01-1 2 2" xfId="883"/>
    <cellStyle name="常规 2 3 3" xfId="884"/>
    <cellStyle name="差_M01-1 3" xfId="885"/>
    <cellStyle name="常规 10 2" xfId="886"/>
    <cellStyle name="常规 10 2 2" xfId="887"/>
    <cellStyle name="常规 3 3 2 3" xfId="888"/>
    <cellStyle name="常规 10 2 2 2" xfId="889"/>
    <cellStyle name="汇总 6 2" xfId="890"/>
    <cellStyle name="常规 10 2 3" xfId="891"/>
    <cellStyle name="常规 10 2_报预算局：2016年云南省及省本级1-7月社保基金预算执行情况表（0823）" xfId="892"/>
    <cellStyle name="常规 10 3" xfId="893"/>
    <cellStyle name="常规 11 2 2" xfId="894"/>
    <cellStyle name="常规 11 3" xfId="895"/>
    <cellStyle name="常规 11 3 2" xfId="896"/>
    <cellStyle name="常规 430" xfId="897"/>
    <cellStyle name="常规 13 2" xfId="898"/>
    <cellStyle name="好 4 4" xfId="899"/>
    <cellStyle name="常规 14" xfId="900"/>
    <cellStyle name="常规 14 2" xfId="901"/>
    <cellStyle name="检查单元格 2 2 2" xfId="902"/>
    <cellStyle name="常规 21" xfId="903"/>
    <cellStyle name="常规 16" xfId="904"/>
    <cellStyle name="分级显示行_1_Book1" xfId="905"/>
    <cellStyle name="常规 6 4 2" xfId="906"/>
    <cellStyle name="常规 4 2 2 2 2" xfId="907"/>
    <cellStyle name="注释 4 2" xfId="908"/>
    <cellStyle name="常规 22" xfId="909"/>
    <cellStyle name="常规 17" xfId="910"/>
    <cellStyle name="注释 4 3" xfId="911"/>
    <cellStyle name="常规 23" xfId="912"/>
    <cellStyle name="常规 18" xfId="913"/>
    <cellStyle name="常规 5 42 2" xfId="914"/>
    <cellStyle name="常规 18 2 2" xfId="915"/>
    <cellStyle name="注释 4 4" xfId="916"/>
    <cellStyle name="常规 24" xfId="917"/>
    <cellStyle name="常规 19" xfId="918"/>
    <cellStyle name="常规 19 10" xfId="919"/>
    <cellStyle name="常规 19 2 2" xfId="920"/>
    <cellStyle name="适中 3 3" xfId="921"/>
    <cellStyle name="强调文字颜色 3 3 2" xfId="922"/>
    <cellStyle name="常规 2 10 2" xfId="923"/>
    <cellStyle name="常规 2 11" xfId="924"/>
    <cellStyle name="适中 4 3" xfId="925"/>
    <cellStyle name="常规 2 11 2" xfId="926"/>
    <cellStyle name="常规 2 12" xfId="927"/>
    <cellStyle name="常规 2 13" xfId="928"/>
    <cellStyle name="常规 2 13 2" xfId="929"/>
    <cellStyle name="常规 2 2 2 2 3" xfId="930"/>
    <cellStyle name="强调文字颜色 1 2" xfId="931"/>
    <cellStyle name="常规 2 2 2 4 2" xfId="932"/>
    <cellStyle name="常规 2 2 3 3 2" xfId="933"/>
    <cellStyle name="常规 2 2 5" xfId="934"/>
    <cellStyle name="数量" xfId="935"/>
    <cellStyle name="常规 2 3 2 2 2" xfId="936"/>
    <cellStyle name="数量 2" xfId="937"/>
    <cellStyle name="常规 2 3 2 2 2 2" xfId="938"/>
    <cellStyle name="常规 2 3 2 2 3" xfId="939"/>
    <cellStyle name="常规 2 3 2 3" xfId="940"/>
    <cellStyle name="常规 2 3 5" xfId="941"/>
    <cellStyle name="常规 2 3 5 2" xfId="942"/>
    <cellStyle name="常规 2 4 2 2" xfId="943"/>
    <cellStyle name="常规 2 4 2 2 2" xfId="944"/>
    <cellStyle name="输出 2 2 2" xfId="945"/>
    <cellStyle name="常规 2 4 2 3" xfId="946"/>
    <cellStyle name="常规 2 4 2 3 2" xfId="947"/>
    <cellStyle name="常规 2 4 3" xfId="948"/>
    <cellStyle name="常规 2 4 3 2" xfId="949"/>
    <cellStyle name="常规 2 4 4" xfId="950"/>
    <cellStyle name="常规 2 4 4 2" xfId="951"/>
    <cellStyle name="常规 7 2 2" xfId="952"/>
    <cellStyle name="常规 2 4 5" xfId="953"/>
    <cellStyle name="输入 3 4" xfId="954"/>
    <cellStyle name="好_2008年地州对账表(国库资金） 2" xfId="955"/>
    <cellStyle name="常规 2 9 4" xfId="956"/>
    <cellStyle name="常规 2 5" xfId="957"/>
    <cellStyle name="常规 2 5 2" xfId="958"/>
    <cellStyle name="检查单元格 6" xfId="959"/>
    <cellStyle name="常规 2 5 2 2" xfId="960"/>
    <cellStyle name="常规 2 5 2 2 2" xfId="961"/>
    <cellStyle name="输出 3 2 2" xfId="962"/>
    <cellStyle name="检查单元格 7" xfId="963"/>
    <cellStyle name="常规 2 5 2 3" xfId="964"/>
    <cellStyle name="千位分隔 2" xfId="965"/>
    <cellStyle name="常规 7 3 2" xfId="966"/>
    <cellStyle name="常规 2 5 5" xfId="967"/>
    <cellStyle name="常规 2 6" xfId="968"/>
    <cellStyle name="常规 2 6 2" xfId="969"/>
    <cellStyle name="常规 2 6 2 2" xfId="970"/>
    <cellStyle name="常规 2 6 2 2 2" xfId="971"/>
    <cellStyle name="常规 2 6 3 2" xfId="972"/>
    <cellStyle name="检查单元格 3 2 2" xfId="973"/>
    <cellStyle name="常规 2 6 4" xfId="974"/>
    <cellStyle name="常规 2 6 4 2" xfId="975"/>
    <cellStyle name="常规 2 7 3" xfId="976"/>
    <cellStyle name="输入 2 2" xfId="977"/>
    <cellStyle name="常规 2 8 2" xfId="978"/>
    <cellStyle name="常规 30" xfId="979"/>
    <cellStyle name="常规 25" xfId="980"/>
    <cellStyle name="常规 26" xfId="981"/>
    <cellStyle name="常规 27" xfId="982"/>
    <cellStyle name="常规 29" xfId="983"/>
    <cellStyle name="输出 4 2" xfId="984"/>
    <cellStyle name="常规 3" xfId="985"/>
    <cellStyle name="输出 4 2 2" xfId="986"/>
    <cellStyle name="常规 3 2" xfId="987"/>
    <cellStyle name="适中 4" xfId="988"/>
    <cellStyle name="常规 3 2 2" xfId="989"/>
    <cellStyle name="适中 4 2" xfId="990"/>
    <cellStyle name="常规 3 2 2 2" xfId="991"/>
    <cellStyle name="适中 6" xfId="992"/>
    <cellStyle name="常规 3 2 4" xfId="993"/>
    <cellStyle name="常规 3 2 4 2" xfId="994"/>
    <cellStyle name="常规 3 3 2 2" xfId="995"/>
    <cellStyle name="常规 3 3 2 2 2" xfId="996"/>
    <cellStyle name="常规 3 3 3 2" xfId="997"/>
    <cellStyle name="常规_2007年云南省向人大报送政府收支预算表格式编制过程表 2" xfId="998"/>
    <cellStyle name="常规 3 3 4" xfId="999"/>
    <cellStyle name="强调 3" xfId="1000"/>
    <cellStyle name="常规 3 3 4 2" xfId="1001"/>
    <cellStyle name="常规 3 4 2" xfId="1002"/>
    <cellStyle name="检查单元格 2 4" xfId="1003"/>
    <cellStyle name="常规 3 4 2 2" xfId="1004"/>
    <cellStyle name="常规 3 5" xfId="1005"/>
    <cellStyle name="常规 3 5 2" xfId="1006"/>
    <cellStyle name="常规 3 6" xfId="1007"/>
    <cellStyle name="常规 3 6 2" xfId="1008"/>
    <cellStyle name="常规 3 7" xfId="1009"/>
    <cellStyle name="常规 3 8" xfId="1010"/>
    <cellStyle name="常规 3_Book1" xfId="1011"/>
    <cellStyle name="输出 4 3" xfId="1012"/>
    <cellStyle name="常规 4" xfId="1013"/>
    <cellStyle name="常规 4 2" xfId="1014"/>
    <cellStyle name="常规 4 4" xfId="1015"/>
    <cellStyle name="常规 4 2 2" xfId="1016"/>
    <cellStyle name="常规 6 4" xfId="1017"/>
    <cellStyle name="常规 4 2 2 2" xfId="1018"/>
    <cellStyle name="常规 4 5" xfId="1019"/>
    <cellStyle name="常规 4 2 3" xfId="1020"/>
    <cellStyle name="常规 7 4" xfId="1021"/>
    <cellStyle name="常规 4 2 3 2" xfId="1022"/>
    <cellStyle name="常规 4 6" xfId="1023"/>
    <cellStyle name="常规 4 2 4" xfId="1024"/>
    <cellStyle name="常规 8 4" xfId="1025"/>
    <cellStyle name="常规 444" xfId="1026"/>
    <cellStyle name="常规 439" xfId="1027"/>
    <cellStyle name="常规 4 6 2" xfId="1028"/>
    <cellStyle name="常规 4 2 4 2" xfId="1029"/>
    <cellStyle name="常规 4 7" xfId="1030"/>
    <cellStyle name="常规 4 2 5" xfId="1031"/>
    <cellStyle name="常规 4 3" xfId="1032"/>
    <cellStyle name="常规 5 4" xfId="1033"/>
    <cellStyle name="常规 4 3 2" xfId="1034"/>
    <cellStyle name="常规 5 4 2" xfId="1035"/>
    <cellStyle name="常规 4 3 2 2" xfId="1036"/>
    <cellStyle name="常规 4 3 2 2 2" xfId="1037"/>
    <cellStyle name="常规 4 3 2 3" xfId="1038"/>
    <cellStyle name="常规 5 5" xfId="1039"/>
    <cellStyle name="常规 4 3 3" xfId="1040"/>
    <cellStyle name="常规 4 3 3 2" xfId="1041"/>
    <cellStyle name="常规 4 3 4" xfId="1042"/>
    <cellStyle name="常规 431" xfId="1043"/>
    <cellStyle name="链接单元格 2" xfId="1044"/>
    <cellStyle name="常规 432" xfId="1045"/>
    <cellStyle name="好_1110洱源 2 2" xfId="1046"/>
    <cellStyle name="常规 448" xfId="1047"/>
    <cellStyle name="常规 449" xfId="1048"/>
    <cellStyle name="常规 452" xfId="1049"/>
    <cellStyle name="常规 5 2 3 2" xfId="1050"/>
    <cellStyle name="常规 5 2 4" xfId="1051"/>
    <cellStyle name="常规 5 3 2" xfId="1052"/>
    <cellStyle name="常规 6 2 2" xfId="1053"/>
    <cellStyle name="常规 6 3" xfId="1054"/>
    <cellStyle name="常规 6 3 2" xfId="1055"/>
    <cellStyle name="常规 6 3 2 2" xfId="1056"/>
    <cellStyle name="常规 6 3 3" xfId="1057"/>
    <cellStyle name="常规 7" xfId="1058"/>
    <cellStyle name="常规 7 2" xfId="1059"/>
    <cellStyle name="常规 8" xfId="1060"/>
    <cellStyle name="注释 7" xfId="1061"/>
    <cellStyle name="常规 9 2 2" xfId="1062"/>
    <cellStyle name="常规 9 2 2 2" xfId="1063"/>
    <cellStyle name="注释 8" xfId="1064"/>
    <cellStyle name="常规 9 2 3" xfId="1065"/>
    <cellStyle name="常规 9 3 2" xfId="1066"/>
    <cellStyle name="常规 9 4" xfId="1067"/>
    <cellStyle name="常规 9 5" xfId="1068"/>
    <cellStyle name="常规 95" xfId="1069"/>
    <cellStyle name="常规_2004年基金预算(二稿)" xfId="1070"/>
    <cellStyle name="计算 2 3" xfId="1071"/>
    <cellStyle name="常规_2007年云南省向人大报送政府收支预算表格式编制过程表 2 2" xfId="1072"/>
    <cellStyle name="数量 4" xfId="1073"/>
    <cellStyle name="常规_2007年云南省向人大报送政府收支预算表格式编制过程表 2 2 2" xfId="1074"/>
    <cellStyle name="计算 2 4" xfId="1075"/>
    <cellStyle name="常规_2007年云南省向人大报送政府收支预算表格式编制过程表 2 3" xfId="1076"/>
    <cellStyle name="常规_2007年云南省向人大报送政府收支预算表格式编制过程表 2 4 2" xfId="1077"/>
    <cellStyle name="超级链接 3" xfId="1078"/>
    <cellStyle name="超链接 2" xfId="1079"/>
    <cellStyle name="超链接 2 2" xfId="1080"/>
    <cellStyle name="超链接 2 2 2" xfId="1081"/>
    <cellStyle name="超链接 3" xfId="1082"/>
    <cellStyle name="超链接 3 2" xfId="1083"/>
    <cellStyle name="超链接 4" xfId="1084"/>
    <cellStyle name="超链接 4 2" xfId="1085"/>
    <cellStyle name="好 2" xfId="1086"/>
    <cellStyle name="好 2 2" xfId="1087"/>
    <cellStyle name="好 2 2 2" xfId="1088"/>
    <cellStyle name="好 3" xfId="1089"/>
    <cellStyle name="常规 3 11 7" xfId="1090"/>
    <cellStyle name="好 3 2" xfId="1091"/>
    <cellStyle name="好 4" xfId="1092"/>
    <cellStyle name="好 5 3" xfId="1093"/>
    <cellStyle name="好_2008年地州对账表(国库资金） 2 2" xfId="1094"/>
    <cellStyle name="商品名称 2 3" xfId="1095"/>
    <cellStyle name="好 8" xfId="1096"/>
    <cellStyle name="好_0502通海县 2" xfId="1097"/>
    <cellStyle name="好_0502通海县 2 2" xfId="1098"/>
    <cellStyle name="好_0502通海县 3" xfId="1099"/>
    <cellStyle name="好_0605石屏" xfId="1100"/>
    <cellStyle name="好_0605石屏 2" xfId="1101"/>
    <cellStyle name="好_0605石屏 2 2" xfId="1102"/>
    <cellStyle name="好_0605石屏县" xfId="1103"/>
    <cellStyle name="好_0605石屏县 2" xfId="1104"/>
    <cellStyle name="好_0605石屏县 3" xfId="1105"/>
    <cellStyle name="好_1110洱源" xfId="1106"/>
    <cellStyle name="好_1110洱源 2" xfId="1107"/>
    <cellStyle name="解释性文本 4 3" xfId="1108"/>
    <cellStyle name="好_1110洱源 3" xfId="1109"/>
    <cellStyle name="解释性文本 4 4" xfId="1110"/>
    <cellStyle name="好_11大理" xfId="1111"/>
    <cellStyle name="好_11大理 2" xfId="1112"/>
    <cellStyle name="好_11大理 2 2" xfId="1113"/>
    <cellStyle name="好_M01-1 2" xfId="1114"/>
    <cellStyle name="好_11大理 3" xfId="1115"/>
    <cellStyle name="好_2007年地州资金往来对账表" xfId="1116"/>
    <cellStyle name="好_2007年地州资金往来对账表 2" xfId="1117"/>
    <cellStyle name="好_2007年地州资金往来对账表 2 2" xfId="1118"/>
    <cellStyle name="好_2008年地州对账表(国库资金） 3" xfId="1119"/>
    <cellStyle name="好_Book1" xfId="1120"/>
    <cellStyle name="好_Book1 2" xfId="1121"/>
    <cellStyle name="好_M01-1" xfId="1122"/>
    <cellStyle name="好_M01-1 2 2" xfId="1123"/>
    <cellStyle name="后继超级链接" xfId="1124"/>
    <cellStyle name="后继超级链接 2" xfId="1125"/>
    <cellStyle name="后继超级链接 2 2" xfId="1126"/>
    <cellStyle name="后继超级链接 3" xfId="1127"/>
    <cellStyle name="汇总 2 2 2" xfId="1128"/>
    <cellStyle name="汇总 2 2 2 2" xfId="1129"/>
    <cellStyle name="汇总 8" xfId="1130"/>
    <cellStyle name="汇总 2 2 3" xfId="1131"/>
    <cellStyle name="警告文本 2 2 2" xfId="1132"/>
    <cellStyle name="检查单元格 2" xfId="1133"/>
    <cellStyle name="汇总 2 3" xfId="1134"/>
    <cellStyle name="检查单元格 2 2" xfId="1135"/>
    <cellStyle name="汇总 2 3 2" xfId="1136"/>
    <cellStyle name="检查单元格 3" xfId="1137"/>
    <cellStyle name="汇总 2 4" xfId="1138"/>
    <cellStyle name="检查单元格 3 2" xfId="1139"/>
    <cellStyle name="汇总 2 4 2" xfId="1140"/>
    <cellStyle name="检查单元格 4" xfId="1141"/>
    <cellStyle name="汇总 2 5" xfId="1142"/>
    <cellStyle name="汇总 3 2" xfId="1143"/>
    <cellStyle name="汇总 3 2 2" xfId="1144"/>
    <cellStyle name="汇总 3 2 2 2" xfId="1145"/>
    <cellStyle name="汇总 3 2 3" xfId="1146"/>
    <cellStyle name="警告文本 3 2 2" xfId="1147"/>
    <cellStyle name="汇总 3 3 2" xfId="1148"/>
    <cellStyle name="汇总 3 4" xfId="1149"/>
    <cellStyle name="汇总 3 4 2" xfId="1150"/>
    <cellStyle name="汇总 3 5" xfId="1151"/>
    <cellStyle name="汇总 4 2" xfId="1152"/>
    <cellStyle name="汇总 4 2 2" xfId="1153"/>
    <cellStyle name="汇总 4 2 2 2" xfId="1154"/>
    <cellStyle name="汇总 4 2 3" xfId="1155"/>
    <cellStyle name="警告文本 4 2 2" xfId="1156"/>
    <cellStyle name="汇总 4 3" xfId="1157"/>
    <cellStyle name="汇总 4 3 2" xfId="1158"/>
    <cellStyle name="汇总 4 4" xfId="1159"/>
    <cellStyle name="汇总 4 4 2" xfId="1160"/>
    <cellStyle name="汇总 4 5" xfId="1161"/>
    <cellStyle name="汇总 5 2" xfId="1162"/>
    <cellStyle name="汇总 5 2 2" xfId="1163"/>
    <cellStyle name="汇总 5 3" xfId="1164"/>
    <cellStyle name="汇总 5 3 2" xfId="1165"/>
    <cellStyle name="汇总 5 4" xfId="1166"/>
    <cellStyle name="千分位_97-917" xfId="1167"/>
    <cellStyle name="汇总 7 2" xfId="1168"/>
    <cellStyle name="汇总 8 2" xfId="1169"/>
    <cellStyle name="计算 2" xfId="1170"/>
    <cellStyle name="计算 2 2" xfId="1171"/>
    <cellStyle name="计算 2 2 2" xfId="1172"/>
    <cellStyle name="计算 3" xfId="1173"/>
    <cellStyle name="计算 3 2" xfId="1174"/>
    <cellStyle name="计算 3 2 2" xfId="1175"/>
    <cellStyle name="计算 3 4" xfId="1176"/>
    <cellStyle name="计算 4 2" xfId="1177"/>
    <cellStyle name="计算 4 3" xfId="1178"/>
    <cellStyle name="计算 4 4" xfId="1179"/>
    <cellStyle name="计算 5" xfId="1180"/>
    <cellStyle name="计算 5 2" xfId="1181"/>
    <cellStyle name="计算 5 3" xfId="1182"/>
    <cellStyle name="计算 6" xfId="1183"/>
    <cellStyle name="计算 7" xfId="1184"/>
    <cellStyle name="计算 8" xfId="1185"/>
    <cellStyle name="检查单元格 2 3" xfId="1186"/>
    <cellStyle name="检查单元格 3 3" xfId="1187"/>
    <cellStyle name="检查单元格 4 2" xfId="1188"/>
    <cellStyle name="检查单元格 4 2 2" xfId="1189"/>
    <cellStyle name="检查单元格 4 3" xfId="1190"/>
    <cellStyle name="检查单元格 4 4" xfId="1191"/>
    <cellStyle name="检查单元格 5" xfId="1192"/>
    <cellStyle name="检查单元格 5 2" xfId="1193"/>
    <cellStyle name="检查单元格 5 3" xfId="1194"/>
    <cellStyle name="检查单元格 8" xfId="1195"/>
    <cellStyle name="解释性文本 3 3" xfId="1196"/>
    <cellStyle name="解释性文本 3 4" xfId="1197"/>
    <cellStyle name="解释性文本 4 2" xfId="1198"/>
    <cellStyle name="解释性文本 4 2 2" xfId="1199"/>
    <cellStyle name="借出原因 2" xfId="1200"/>
    <cellStyle name="借出原因 2 2" xfId="1201"/>
    <cellStyle name="借出原因 2 2 2" xfId="1202"/>
    <cellStyle name="借出原因 2 3" xfId="1203"/>
    <cellStyle name="借出原因 3" xfId="1204"/>
    <cellStyle name="借出原因 3 2" xfId="1205"/>
    <cellStyle name="借出原因 4" xfId="1206"/>
    <cellStyle name="警告文本 2" xfId="1207"/>
    <cellStyle name="警告文本 2 2" xfId="1208"/>
    <cellStyle name="警告文本 2 3" xfId="1209"/>
    <cellStyle name="警告文本 2 4" xfId="1210"/>
    <cellStyle name="警告文本 3" xfId="1211"/>
    <cellStyle name="警告文本 3 2" xfId="1212"/>
    <cellStyle name="警告文本 3 3" xfId="1213"/>
    <cellStyle name="警告文本 3 4" xfId="1214"/>
    <cellStyle name="警告文本 4" xfId="1215"/>
    <cellStyle name="警告文本 4 3" xfId="1216"/>
    <cellStyle name="警告文本 4 4" xfId="1217"/>
    <cellStyle name="警告文本 5" xfId="1218"/>
    <cellStyle name="警告文本 5 2" xfId="1219"/>
    <cellStyle name="警告文本 5 3" xfId="1220"/>
    <cellStyle name="警告文本 7" xfId="1221"/>
    <cellStyle name="链接单元格 2 2" xfId="1222"/>
    <cellStyle name="链接单元格 2 2 2" xfId="1223"/>
    <cellStyle name="链接单元格 2 3" xfId="1224"/>
    <cellStyle name="链接单元格 2 4" xfId="1225"/>
    <cellStyle name="链接单元格 3 2" xfId="1226"/>
    <cellStyle name="链接单元格 3 3" xfId="1227"/>
    <cellStyle name="链接单元格 3 4" xfId="1228"/>
    <cellStyle name="链接单元格 4 2" xfId="1229"/>
    <cellStyle name="链接单元格 4 2 2" xfId="1230"/>
    <cellStyle name="链接单元格 4 3" xfId="1231"/>
    <cellStyle name="链接单元格 4 4" xfId="1232"/>
    <cellStyle name="链接单元格 5 2" xfId="1233"/>
    <cellStyle name="链接单元格 5 3" xfId="1234"/>
    <cellStyle name="普通_97-917" xfId="1235"/>
    <cellStyle name="千位分隔 11" xfId="1236"/>
    <cellStyle name="千分位[0]_laroux" xfId="1237"/>
    <cellStyle name="输入 8" xfId="1238"/>
    <cellStyle name="常规_表样--2016年1至7月云南省及省本级地方财政收支执行情况（国资预算）全省数据与国库一致send预算局826" xfId="1239"/>
    <cellStyle name="千位[0]_ 方正PC" xfId="1240"/>
    <cellStyle name="千位_ 方正PC" xfId="1241"/>
    <cellStyle name="千位分隔 11 2" xfId="1242"/>
    <cellStyle name="千位分隔 2 2 2" xfId="1243"/>
    <cellStyle name="千位分隔 4 6" xfId="1244"/>
    <cellStyle name="千位分隔 4 6 2" xfId="1245"/>
    <cellStyle name="千位分隔 7 2" xfId="1246"/>
    <cellStyle name="千位分隔 8 2" xfId="1247"/>
    <cellStyle name="强调文字颜色 4 2 2 2" xfId="1248"/>
    <cellStyle name="千位分隔 9" xfId="1249"/>
    <cellStyle name="强调 1" xfId="1250"/>
    <cellStyle name="强调 1 2" xfId="1251"/>
    <cellStyle name="强调 2" xfId="1252"/>
    <cellStyle name="强调 3 2" xfId="1253"/>
    <cellStyle name="强调文字颜色 1 2 2" xfId="1254"/>
    <cellStyle name="强调文字颜色 1 2 2 2" xfId="1255"/>
    <cellStyle name="强调文字颜色 1 2 3" xfId="1256"/>
    <cellStyle name="强调文字颜色 6 2 2 2" xfId="1257"/>
    <cellStyle name="强调文字颜色 1 3" xfId="1258"/>
    <cellStyle name="强调文字颜色 1 3 2" xfId="1259"/>
    <cellStyle name="强调文字颜色 2 2" xfId="1260"/>
    <cellStyle name="强调文字颜色 2 2 3" xfId="1261"/>
    <cellStyle name="强调文字颜色 2 3" xfId="1262"/>
    <cellStyle name="强调文字颜色 3 2" xfId="1263"/>
    <cellStyle name="适中 2 3" xfId="1264"/>
    <cellStyle name="强调文字颜色 3 2 2" xfId="1265"/>
    <cellStyle name="强调文字颜色 3 2 2 2" xfId="1266"/>
    <cellStyle name="适中 2 4" xfId="1267"/>
    <cellStyle name="强调文字颜色 3 2 3" xfId="1268"/>
    <cellStyle name="强调文字颜色 4 2 2" xfId="1269"/>
    <cellStyle name="强调文字颜色 4 2 3" xfId="1270"/>
    <cellStyle name="强调文字颜色 5 2" xfId="1271"/>
    <cellStyle name="强调文字颜色 5 3" xfId="1272"/>
    <cellStyle name="强调文字颜色 5 3 2" xfId="1273"/>
    <cellStyle name="强调文字颜色 6 2" xfId="1274"/>
    <cellStyle name="强调文字颜色 6 2 2" xfId="1275"/>
    <cellStyle name="强调文字颜色 6 2 3" xfId="1276"/>
    <cellStyle name="强调文字颜色 6 3" xfId="1277"/>
    <cellStyle name="强调文字颜色 6 3 2" xfId="1278"/>
    <cellStyle name="日期 2 2 2" xfId="1279"/>
    <cellStyle name="日期 2 3" xfId="1280"/>
    <cellStyle name="日期 3 2" xfId="1281"/>
    <cellStyle name="日期 4" xfId="1282"/>
    <cellStyle name="商品名称" xfId="1283"/>
    <cellStyle name="商品名称 2" xfId="1284"/>
    <cellStyle name="商品名称 2 2 2" xfId="1285"/>
    <cellStyle name="商品名称 3" xfId="1286"/>
    <cellStyle name="适中 2" xfId="1287"/>
    <cellStyle name="适中 3 2" xfId="1288"/>
    <cellStyle name="适中 3 2 2" xfId="1289"/>
    <cellStyle name="适中 3 4" xfId="1290"/>
    <cellStyle name="适中 4 2 2" xfId="1291"/>
    <cellStyle name="适中 4 4" xfId="1292"/>
    <cellStyle name="输出 2" xfId="1293"/>
    <cellStyle name="输出 2 2" xfId="1294"/>
    <cellStyle name="输出 2 3" xfId="1295"/>
    <cellStyle name="输出 2 4" xfId="1296"/>
    <cellStyle name="输出 3" xfId="1297"/>
    <cellStyle name="输出 3 2" xfId="1298"/>
    <cellStyle name="输出 4" xfId="1299"/>
    <cellStyle name="输出 5" xfId="1300"/>
    <cellStyle name="寘嬫愗傝_Region Orders (2)" xfId="1301"/>
    <cellStyle name="输出 5 2" xfId="1302"/>
    <cellStyle name="输出 5 3" xfId="1303"/>
    <cellStyle name="输出 6" xfId="1304"/>
    <cellStyle name="输出 7" xfId="1305"/>
    <cellStyle name="输出 8" xfId="1306"/>
    <cellStyle name="输入 2 2 2" xfId="1307"/>
    <cellStyle name="输入 2 3" xfId="1308"/>
    <cellStyle name="输入 4 4" xfId="1309"/>
    <cellStyle name="输入 5" xfId="1310"/>
    <cellStyle name="输入 5 2" xfId="1311"/>
    <cellStyle name="输入 5 3" xfId="1312"/>
    <cellStyle name="输入 6" xfId="1313"/>
    <cellStyle name="输入 7" xfId="1314"/>
    <cellStyle name="数量 2 2" xfId="1315"/>
    <cellStyle name="数量 2 3" xfId="1316"/>
    <cellStyle name="未定义" xfId="1317"/>
    <cellStyle name="样式 1" xfId="1318"/>
    <cellStyle name="寘嬫愗傝 [0.00]_Region Orders (2)" xfId="1319"/>
    <cellStyle name="注释 2 2" xfId="1320"/>
    <cellStyle name="注释 2 2 2" xfId="1321"/>
    <cellStyle name="注释 2 3" xfId="1322"/>
    <cellStyle name="注释 2 4" xfId="1323"/>
    <cellStyle name="注释 3" xfId="1324"/>
    <cellStyle name="注释 3 2" xfId="1325"/>
    <cellStyle name="注释 3 2 2" xfId="1326"/>
    <cellStyle name="注释 3 3" xfId="1327"/>
    <cellStyle name="注释 3 4" xfId="1328"/>
    <cellStyle name="注释 4" xfId="1329"/>
    <cellStyle name="注释 5" xfId="1330"/>
    <cellStyle name="注释 5 2" xfId="1331"/>
    <cellStyle name="注释 5 3" xfId="1332"/>
    <cellStyle name="注释 6" xfId="1333"/>
    <cellStyle name="Normal" xfId="1334"/>
  </cellStyles>
  <dxfs count="5">
    <dxf>
      <font>
        <color indexed="9"/>
      </font>
    </dxf>
    <dxf>
      <font>
        <b val="1"/>
        <i val="0"/>
      </font>
    </dxf>
    <dxf>
      <font>
        <color indexed="10"/>
      </font>
    </dxf>
    <dxf>
      <font>
        <b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2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
  <dimension ref="A1:F50"/>
  <sheetViews>
    <sheetView showGridLines="0" showZeros="0" view="pageBreakPreview" zoomScale="85" zoomScaleNormal="90" workbookViewId="0">
      <pane ySplit="4" topLeftCell="A24" activePane="bottomLeft" state="frozen"/>
      <selection/>
      <selection pane="bottomLeft" activeCell="D26" sqref="D26"/>
    </sheetView>
  </sheetViews>
  <sheetFormatPr defaultColWidth="9" defaultRowHeight="14.25" outlineLevelCol="5"/>
  <cols>
    <col min="1" max="1" width="17.6333333333333" style="571" hidden="1" customWidth="1"/>
    <col min="2" max="2" width="50.75" style="571" customWidth="1"/>
    <col min="3" max="4" width="20.6333333333333" style="297" customWidth="1"/>
    <col min="5" max="5" width="22" style="572" customWidth="1"/>
    <col min="6" max="6" width="9" style="476" hidden="1" customWidth="1"/>
    <col min="7" max="16384" width="9" style="476"/>
  </cols>
  <sheetData>
    <row r="1" ht="22.5" spans="2:2">
      <c r="B1" s="573" t="s">
        <v>0</v>
      </c>
    </row>
    <row r="2" ht="45" customHeight="1" spans="1:6">
      <c r="A2" s="535"/>
      <c r="B2" s="535" t="s">
        <v>1</v>
      </c>
      <c r="C2" s="535"/>
      <c r="D2" s="535"/>
      <c r="E2" s="536"/>
      <c r="F2" s="485"/>
    </row>
    <row r="3" ht="18.95" customHeight="1" spans="1:6">
      <c r="A3" s="297"/>
      <c r="B3" s="574"/>
      <c r="C3" s="575"/>
      <c r="E3" s="576" t="s">
        <v>2</v>
      </c>
      <c r="F3" s="485"/>
    </row>
    <row r="4" s="565" customFormat="1" ht="45" customHeight="1" spans="1:6">
      <c r="A4" s="577" t="s">
        <v>3</v>
      </c>
      <c r="B4" s="578" t="s">
        <v>4</v>
      </c>
      <c r="C4" s="309" t="s">
        <v>5</v>
      </c>
      <c r="D4" s="309" t="s">
        <v>6</v>
      </c>
      <c r="E4" s="579" t="s">
        <v>7</v>
      </c>
      <c r="F4" s="580" t="s">
        <v>8</v>
      </c>
    </row>
    <row r="5" ht="37.5" customHeight="1" spans="1:6">
      <c r="A5" s="338" t="s">
        <v>9</v>
      </c>
      <c r="B5" s="549" t="s">
        <v>10</v>
      </c>
      <c r="C5" s="519">
        <f>SUM(C6:C20)</f>
        <v>26103</v>
      </c>
      <c r="D5" s="519">
        <f>SUM(D6:D20)</f>
        <v>26886</v>
      </c>
      <c r="E5" s="520">
        <f>IFERROR(IF(C5&lt;0,"",IFERROR(D5/C5-1,0)),"")</f>
        <v>0.0299965521204459</v>
      </c>
      <c r="F5" s="581" t="str">
        <f>IF(LEN(A5)=3,"是",IF(B5&lt;&gt;"",IF(SUM(C5:D5)&lt;&gt;0,"是","否"),"是"))</f>
        <v>是</v>
      </c>
    </row>
    <row r="6" ht="37.5" customHeight="1" spans="1:6">
      <c r="A6" s="341" t="s">
        <v>11</v>
      </c>
      <c r="B6" s="340" t="s">
        <v>12</v>
      </c>
      <c r="C6" s="401">
        <v>8796</v>
      </c>
      <c r="D6" s="401">
        <v>9360</v>
      </c>
      <c r="E6" s="375">
        <f t="shared" ref="E6:E41" si="0">IFERROR(IF(C6&lt;0,"",IFERROR(D6/C6-1,0)),"")</f>
        <v>0.0641200545702592</v>
      </c>
      <c r="F6" s="581" t="str">
        <f t="shared" ref="F6:F41" si="1">IF(LEN(A6)=3,"是",IF(B6&lt;&gt;"",IF(SUM(C6:D6)&lt;&gt;0,"是","否"),"是"))</f>
        <v>是</v>
      </c>
    </row>
    <row r="7" ht="37.5" customHeight="1" spans="1:6">
      <c r="A7" s="341" t="s">
        <v>13</v>
      </c>
      <c r="B7" s="340" t="s">
        <v>14</v>
      </c>
      <c r="C7" s="401">
        <v>673</v>
      </c>
      <c r="D7" s="401">
        <v>730</v>
      </c>
      <c r="E7" s="375">
        <f t="shared" si="0"/>
        <v>0.0846953937592867</v>
      </c>
      <c r="F7" s="581" t="str">
        <f t="shared" si="1"/>
        <v>是</v>
      </c>
    </row>
    <row r="8" ht="37.5" customHeight="1" spans="1:6">
      <c r="A8" s="341" t="s">
        <v>15</v>
      </c>
      <c r="B8" s="340" t="s">
        <v>16</v>
      </c>
      <c r="C8" s="401">
        <v>273</v>
      </c>
      <c r="D8" s="401">
        <v>296</v>
      </c>
      <c r="E8" s="375">
        <f t="shared" si="0"/>
        <v>0.0842490842490842</v>
      </c>
      <c r="F8" s="581" t="str">
        <f t="shared" si="1"/>
        <v>是</v>
      </c>
    </row>
    <row r="9" ht="37.5" customHeight="1" spans="1:6">
      <c r="A9" s="341" t="s">
        <v>17</v>
      </c>
      <c r="B9" s="340" t="s">
        <v>18</v>
      </c>
      <c r="C9" s="401">
        <v>453</v>
      </c>
      <c r="D9" s="401">
        <v>818</v>
      </c>
      <c r="E9" s="375">
        <f t="shared" si="0"/>
        <v>0.805739514348786</v>
      </c>
      <c r="F9" s="581" t="str">
        <f t="shared" si="1"/>
        <v>是</v>
      </c>
    </row>
    <row r="10" ht="37.5" customHeight="1" spans="1:6">
      <c r="A10" s="341" t="s">
        <v>19</v>
      </c>
      <c r="B10" s="340" t="s">
        <v>20</v>
      </c>
      <c r="C10" s="401">
        <v>783</v>
      </c>
      <c r="D10" s="401">
        <v>920</v>
      </c>
      <c r="E10" s="375">
        <f t="shared" si="0"/>
        <v>0.174968071519796</v>
      </c>
      <c r="F10" s="581" t="str">
        <f t="shared" si="1"/>
        <v>是</v>
      </c>
    </row>
    <row r="11" ht="37.5" customHeight="1" spans="1:6">
      <c r="A11" s="341" t="s">
        <v>21</v>
      </c>
      <c r="B11" s="340" t="s">
        <v>22</v>
      </c>
      <c r="C11" s="401">
        <v>1210</v>
      </c>
      <c r="D11" s="401">
        <v>1200</v>
      </c>
      <c r="E11" s="375">
        <f t="shared" si="0"/>
        <v>-0.00826446280991733</v>
      </c>
      <c r="F11" s="581" t="str">
        <f t="shared" si="1"/>
        <v>是</v>
      </c>
    </row>
    <row r="12" ht="37.5" customHeight="1" spans="1:6">
      <c r="A12" s="341" t="s">
        <v>23</v>
      </c>
      <c r="B12" s="340" t="s">
        <v>24</v>
      </c>
      <c r="C12" s="401">
        <v>338</v>
      </c>
      <c r="D12" s="401">
        <v>350</v>
      </c>
      <c r="E12" s="375">
        <f t="shared" si="0"/>
        <v>0.0355029585798816</v>
      </c>
      <c r="F12" s="581" t="str">
        <f t="shared" si="1"/>
        <v>是</v>
      </c>
    </row>
    <row r="13" ht="37.5" customHeight="1" spans="1:6">
      <c r="A13" s="341" t="s">
        <v>25</v>
      </c>
      <c r="B13" s="340" t="s">
        <v>26</v>
      </c>
      <c r="C13" s="401">
        <v>815</v>
      </c>
      <c r="D13" s="401">
        <v>608</v>
      </c>
      <c r="E13" s="375">
        <f t="shared" si="0"/>
        <v>-0.25398773006135</v>
      </c>
      <c r="F13" s="581" t="str">
        <f t="shared" si="1"/>
        <v>是</v>
      </c>
    </row>
    <row r="14" ht="37.5" customHeight="1" spans="1:6">
      <c r="A14" s="341" t="s">
        <v>27</v>
      </c>
      <c r="B14" s="340" t="s">
        <v>28</v>
      </c>
      <c r="C14" s="401">
        <v>1571</v>
      </c>
      <c r="D14" s="401">
        <v>1200</v>
      </c>
      <c r="E14" s="375">
        <f t="shared" si="0"/>
        <v>-0.236155315085933</v>
      </c>
      <c r="F14" s="581" t="str">
        <f t="shared" si="1"/>
        <v>是</v>
      </c>
    </row>
    <row r="15" ht="37.5" customHeight="1" spans="1:6">
      <c r="A15" s="341" t="s">
        <v>29</v>
      </c>
      <c r="B15" s="340" t="s">
        <v>30</v>
      </c>
      <c r="C15" s="401">
        <v>730</v>
      </c>
      <c r="D15" s="401">
        <v>770</v>
      </c>
      <c r="E15" s="375">
        <f t="shared" si="0"/>
        <v>0.0547945205479452</v>
      </c>
      <c r="F15" s="581" t="str">
        <f t="shared" si="1"/>
        <v>是</v>
      </c>
    </row>
    <row r="16" ht="37.5" customHeight="1" spans="1:6">
      <c r="A16" s="341" t="s">
        <v>31</v>
      </c>
      <c r="B16" s="340" t="s">
        <v>32</v>
      </c>
      <c r="C16" s="401">
        <v>1387</v>
      </c>
      <c r="D16" s="401">
        <v>1376</v>
      </c>
      <c r="E16" s="375">
        <f t="shared" si="0"/>
        <v>-0.0079307858687816</v>
      </c>
      <c r="F16" s="581" t="str">
        <f t="shared" si="1"/>
        <v>是</v>
      </c>
    </row>
    <row r="17" ht="37.5" customHeight="1" spans="1:6">
      <c r="A17" s="341" t="s">
        <v>33</v>
      </c>
      <c r="B17" s="340" t="s">
        <v>34</v>
      </c>
      <c r="C17" s="401">
        <v>3367</v>
      </c>
      <c r="D17" s="401">
        <v>3578</v>
      </c>
      <c r="E17" s="375">
        <f t="shared" si="0"/>
        <v>0.0626670626670627</v>
      </c>
      <c r="F17" s="581" t="str">
        <f t="shared" si="1"/>
        <v>是</v>
      </c>
    </row>
    <row r="18" ht="37.5" customHeight="1" spans="1:6">
      <c r="A18" s="341" t="s">
        <v>35</v>
      </c>
      <c r="B18" s="340" t="s">
        <v>36</v>
      </c>
      <c r="C18" s="401">
        <v>5637</v>
      </c>
      <c r="D18" s="401">
        <v>5640</v>
      </c>
      <c r="E18" s="375">
        <f t="shared" si="0"/>
        <v>0.000532197977647586</v>
      </c>
      <c r="F18" s="581" t="str">
        <f t="shared" si="1"/>
        <v>是</v>
      </c>
    </row>
    <row r="19" ht="37.5" customHeight="1" spans="1:6">
      <c r="A19" s="341" t="s">
        <v>37</v>
      </c>
      <c r="B19" s="340" t="s">
        <v>38</v>
      </c>
      <c r="C19" s="401">
        <v>70</v>
      </c>
      <c r="D19" s="401">
        <v>40</v>
      </c>
      <c r="E19" s="375">
        <f t="shared" si="0"/>
        <v>-0.428571428571429</v>
      </c>
      <c r="F19" s="581" t="str">
        <f t="shared" si="1"/>
        <v>是</v>
      </c>
    </row>
    <row r="20" ht="37.5" hidden="1" customHeight="1" spans="1:6">
      <c r="A20" s="341" t="s">
        <v>39</v>
      </c>
      <c r="B20" s="340" t="s">
        <v>40</v>
      </c>
      <c r="C20" s="401">
        <v>0</v>
      </c>
      <c r="D20" s="401">
        <v>0</v>
      </c>
      <c r="E20" s="375">
        <f t="shared" si="0"/>
        <v>0</v>
      </c>
      <c r="F20" s="581" t="str">
        <f t="shared" si="1"/>
        <v>否</v>
      </c>
    </row>
    <row r="21" ht="37.5" customHeight="1" spans="1:6">
      <c r="A21" s="338" t="s">
        <v>41</v>
      </c>
      <c r="B21" s="549" t="s">
        <v>42</v>
      </c>
      <c r="C21" s="390">
        <f>SUM(C22:C29)</f>
        <v>39336</v>
      </c>
      <c r="D21" s="390">
        <f>SUM(D22:D29)</f>
        <v>39864</v>
      </c>
      <c r="E21" s="391">
        <f t="shared" si="0"/>
        <v>0.0134228187919463</v>
      </c>
      <c r="F21" s="581" t="str">
        <f t="shared" si="1"/>
        <v>是</v>
      </c>
    </row>
    <row r="22" ht="37.5" customHeight="1" spans="1:6">
      <c r="A22" s="582" t="s">
        <v>43</v>
      </c>
      <c r="B22" s="340" t="s">
        <v>44</v>
      </c>
      <c r="C22" s="401">
        <v>775</v>
      </c>
      <c r="D22" s="401">
        <v>800</v>
      </c>
      <c r="E22" s="375">
        <f t="shared" si="0"/>
        <v>0.032258064516129</v>
      </c>
      <c r="F22" s="581" t="str">
        <f t="shared" si="1"/>
        <v>是</v>
      </c>
    </row>
    <row r="23" ht="37.5" customHeight="1" spans="1:6">
      <c r="A23" s="341" t="s">
        <v>45</v>
      </c>
      <c r="B23" s="583" t="s">
        <v>46</v>
      </c>
      <c r="C23" s="401">
        <v>3219</v>
      </c>
      <c r="D23" s="401">
        <v>3284</v>
      </c>
      <c r="E23" s="375">
        <f t="shared" si="0"/>
        <v>0.020192606399503</v>
      </c>
      <c r="F23" s="581" t="str">
        <f t="shared" si="1"/>
        <v>是</v>
      </c>
    </row>
    <row r="24" ht="37.5" customHeight="1" spans="1:6">
      <c r="A24" s="341" t="s">
        <v>47</v>
      </c>
      <c r="B24" s="340" t="s">
        <v>48</v>
      </c>
      <c r="C24" s="401">
        <v>1081</v>
      </c>
      <c r="D24" s="401">
        <v>1454</v>
      </c>
      <c r="E24" s="375">
        <f t="shared" si="0"/>
        <v>0.345050878815911</v>
      </c>
      <c r="F24" s="581" t="str">
        <f t="shared" si="1"/>
        <v>是</v>
      </c>
    </row>
    <row r="25" ht="37.5" hidden="1" customHeight="1" spans="1:6">
      <c r="A25" s="341" t="s">
        <v>49</v>
      </c>
      <c r="B25" s="340" t="s">
        <v>50</v>
      </c>
      <c r="C25" s="401">
        <v>0</v>
      </c>
      <c r="D25" s="401">
        <v>0</v>
      </c>
      <c r="E25" s="375">
        <f t="shared" si="0"/>
        <v>0</v>
      </c>
      <c r="F25" s="581" t="str">
        <f t="shared" si="1"/>
        <v>否</v>
      </c>
    </row>
    <row r="26" ht="37.5" customHeight="1" spans="1:6">
      <c r="A26" s="341" t="s">
        <v>51</v>
      </c>
      <c r="B26" s="340" t="s">
        <v>52</v>
      </c>
      <c r="C26" s="401">
        <v>32177</v>
      </c>
      <c r="D26" s="401">
        <v>32216</v>
      </c>
      <c r="E26" s="375">
        <f t="shared" si="0"/>
        <v>0.00121204587127455</v>
      </c>
      <c r="F26" s="581" t="str">
        <f t="shared" si="1"/>
        <v>是</v>
      </c>
    </row>
    <row r="27" ht="37.5" hidden="1" customHeight="1" spans="1:6">
      <c r="A27" s="341" t="s">
        <v>53</v>
      </c>
      <c r="B27" s="340" t="s">
        <v>54</v>
      </c>
      <c r="C27" s="401">
        <v>0</v>
      </c>
      <c r="D27" s="401">
        <v>0</v>
      </c>
      <c r="E27" s="375">
        <f t="shared" si="0"/>
        <v>0</v>
      </c>
      <c r="F27" s="581" t="str">
        <f t="shared" si="1"/>
        <v>否</v>
      </c>
    </row>
    <row r="28" ht="37.5" customHeight="1" spans="1:6">
      <c r="A28" s="341" t="s">
        <v>55</v>
      </c>
      <c r="B28" s="340" t="s">
        <v>56</v>
      </c>
      <c r="C28" s="401">
        <v>1880</v>
      </c>
      <c r="D28" s="401">
        <v>1900</v>
      </c>
      <c r="E28" s="375">
        <f t="shared" si="0"/>
        <v>0.0106382978723405</v>
      </c>
      <c r="F28" s="581" t="str">
        <f t="shared" si="1"/>
        <v>是</v>
      </c>
    </row>
    <row r="29" ht="37.5" customHeight="1" spans="1:6">
      <c r="A29" s="341" t="s">
        <v>57</v>
      </c>
      <c r="B29" s="340" t="s">
        <v>58</v>
      </c>
      <c r="C29" s="401">
        <v>204</v>
      </c>
      <c r="D29" s="401">
        <v>210</v>
      </c>
      <c r="E29" s="375">
        <f t="shared" si="0"/>
        <v>0.0294117647058822</v>
      </c>
      <c r="F29" s="581" t="str">
        <f t="shared" si="1"/>
        <v>是</v>
      </c>
    </row>
    <row r="30" ht="37.5" customHeight="1" spans="1:6">
      <c r="A30" s="380"/>
      <c r="B30" s="340"/>
      <c r="C30" s="401" t="s">
        <v>59</v>
      </c>
      <c r="D30" s="401" t="s">
        <v>59</v>
      </c>
      <c r="E30" s="375">
        <f t="shared" si="0"/>
        <v>0</v>
      </c>
      <c r="F30" s="581" t="str">
        <f t="shared" si="1"/>
        <v>是</v>
      </c>
    </row>
    <row r="31" s="566" customFormat="1" ht="37.5" customHeight="1" spans="1:6">
      <c r="A31" s="584"/>
      <c r="B31" s="548" t="s">
        <v>60</v>
      </c>
      <c r="C31" s="390">
        <f>SUM(C21,C5)</f>
        <v>65439</v>
      </c>
      <c r="D31" s="390">
        <f>SUM(D21,D5)</f>
        <v>66750</v>
      </c>
      <c r="E31" s="391">
        <f t="shared" si="0"/>
        <v>0.0200339247237886</v>
      </c>
      <c r="F31" s="581" t="str">
        <f t="shared" si="1"/>
        <v>是</v>
      </c>
    </row>
    <row r="32" ht="37.5" customHeight="1" spans="1:6">
      <c r="A32" s="338" t="s">
        <v>61</v>
      </c>
      <c r="B32" s="339" t="s">
        <v>62</v>
      </c>
      <c r="C32" s="519">
        <v>16500</v>
      </c>
      <c r="D32" s="519">
        <v>8100</v>
      </c>
      <c r="E32" s="520">
        <f t="shared" si="0"/>
        <v>-0.509090909090909</v>
      </c>
      <c r="F32" s="581" t="str">
        <f t="shared" si="1"/>
        <v>是</v>
      </c>
    </row>
    <row r="33" ht="37.5" customHeight="1" spans="1:6">
      <c r="A33" s="338" t="s">
        <v>63</v>
      </c>
      <c r="B33" s="549" t="s">
        <v>64</v>
      </c>
      <c r="C33" s="390">
        <f>SUM(C34,C35,C36,C37:C39,C40)</f>
        <v>170175</v>
      </c>
      <c r="D33" s="390">
        <f>SUM(D34,D35,D36,D37:D39,D40)</f>
        <v>163129</v>
      </c>
      <c r="E33" s="391">
        <f t="shared" si="0"/>
        <v>-0.0414044366093727</v>
      </c>
      <c r="F33" s="581" t="str">
        <f t="shared" si="1"/>
        <v>是</v>
      </c>
    </row>
    <row r="34" ht="37.5" customHeight="1" spans="1:6">
      <c r="A34" s="341" t="s">
        <v>65</v>
      </c>
      <c r="B34" s="340" t="s">
        <v>66</v>
      </c>
      <c r="C34" s="401">
        <v>4773</v>
      </c>
      <c r="D34" s="401">
        <v>4132</v>
      </c>
      <c r="E34" s="375">
        <f t="shared" si="0"/>
        <v>-0.13429708778546</v>
      </c>
      <c r="F34" s="581" t="str">
        <f t="shared" si="1"/>
        <v>是</v>
      </c>
    </row>
    <row r="35" s="567" customFormat="1" ht="37.5" customHeight="1" spans="1:6">
      <c r="A35" s="380"/>
      <c r="B35" s="340" t="s">
        <v>67</v>
      </c>
      <c r="C35" s="401">
        <v>132268</v>
      </c>
      <c r="D35" s="401">
        <v>144349</v>
      </c>
      <c r="E35" s="375">
        <f t="shared" si="0"/>
        <v>0.0913372849064022</v>
      </c>
      <c r="F35" s="581" t="str">
        <f t="shared" si="1"/>
        <v>是</v>
      </c>
    </row>
    <row r="36" s="485" customFormat="1" ht="37.5" customHeight="1" spans="1:6">
      <c r="A36" s="341" t="s">
        <v>68</v>
      </c>
      <c r="B36" s="340" t="s">
        <v>69</v>
      </c>
      <c r="C36" s="401">
        <v>0</v>
      </c>
      <c r="D36" s="401">
        <v>3160</v>
      </c>
      <c r="E36" s="375">
        <f t="shared" si="0"/>
        <v>0</v>
      </c>
      <c r="F36" s="581" t="str">
        <f t="shared" si="1"/>
        <v>是</v>
      </c>
    </row>
    <row r="37" s="485" customFormat="1" ht="37.5" customHeight="1" spans="1:6">
      <c r="A37" s="341" t="s">
        <v>70</v>
      </c>
      <c r="B37" s="340" t="s">
        <v>71</v>
      </c>
      <c r="C37" s="401">
        <v>30307</v>
      </c>
      <c r="D37" s="401">
        <v>10000</v>
      </c>
      <c r="E37" s="375">
        <f t="shared" si="0"/>
        <v>-0.670043224337612</v>
      </c>
      <c r="F37" s="581" t="str">
        <f t="shared" si="1"/>
        <v>是</v>
      </c>
    </row>
    <row r="38" s="568" customFormat="1" ht="37.5" hidden="1" customHeight="1" spans="1:6">
      <c r="A38" s="585" t="s">
        <v>72</v>
      </c>
      <c r="B38" s="344" t="s">
        <v>73</v>
      </c>
      <c r="C38" s="401" t="s">
        <v>59</v>
      </c>
      <c r="D38" s="401" t="s">
        <v>59</v>
      </c>
      <c r="E38" s="375">
        <f t="shared" si="0"/>
        <v>0</v>
      </c>
      <c r="F38" s="581" t="str">
        <f t="shared" si="1"/>
        <v>否</v>
      </c>
    </row>
    <row r="39" s="569" customFormat="1" ht="37.5" customHeight="1" spans="1:6">
      <c r="A39" s="585" t="s">
        <v>74</v>
      </c>
      <c r="B39" s="344" t="s">
        <v>75</v>
      </c>
      <c r="C39" s="401">
        <v>2050</v>
      </c>
      <c r="D39" s="401" t="s">
        <v>59</v>
      </c>
      <c r="E39" s="375">
        <f t="shared" si="0"/>
        <v>0</v>
      </c>
      <c r="F39" s="581" t="str">
        <f t="shared" si="1"/>
        <v>是</v>
      </c>
    </row>
    <row r="40" s="570" customFormat="1" ht="37.5" customHeight="1" spans="1:6">
      <c r="A40" s="585" t="s">
        <v>76</v>
      </c>
      <c r="B40" s="344" t="s">
        <v>77</v>
      </c>
      <c r="C40" s="401">
        <v>777</v>
      </c>
      <c r="D40" s="401">
        <v>1488</v>
      </c>
      <c r="E40" s="375">
        <f t="shared" si="0"/>
        <v>0.915057915057915</v>
      </c>
      <c r="F40" s="581" t="str">
        <f t="shared" si="1"/>
        <v>是</v>
      </c>
    </row>
    <row r="41" ht="37.5" customHeight="1" spans="1:6">
      <c r="A41" s="586"/>
      <c r="B41" s="587" t="s">
        <v>78</v>
      </c>
      <c r="C41" s="390">
        <f>C31+C32+C33</f>
        <v>252114</v>
      </c>
      <c r="D41" s="390">
        <f>D31+D32+D33</f>
        <v>237979</v>
      </c>
      <c r="E41" s="391">
        <f t="shared" si="0"/>
        <v>-0.0560659066930039</v>
      </c>
      <c r="F41" s="581" t="str">
        <f t="shared" si="1"/>
        <v>是</v>
      </c>
    </row>
    <row r="42" spans="3:4">
      <c r="C42" s="404"/>
      <c r="D42" s="404"/>
    </row>
    <row r="43" spans="4:4">
      <c r="D43" s="404"/>
    </row>
    <row r="44" spans="3:4">
      <c r="C44" s="404"/>
      <c r="D44" s="404"/>
    </row>
    <row r="45" spans="4:4">
      <c r="D45" s="404"/>
    </row>
    <row r="46" spans="3:4">
      <c r="C46" s="404"/>
      <c r="D46" s="404"/>
    </row>
    <row r="47" spans="3:4">
      <c r="C47" s="404"/>
      <c r="D47" s="404"/>
    </row>
    <row r="48" spans="2:4">
      <c r="B48" s="297"/>
      <c r="C48" s="404"/>
      <c r="D48" s="404"/>
    </row>
    <row r="49" spans="4:4">
      <c r="D49" s="404"/>
    </row>
    <row r="50" spans="3:4">
      <c r="C50" s="404"/>
      <c r="D50" s="404"/>
    </row>
  </sheetData>
  <autoFilter ref="A4:F41">
    <filterColumn colId="5">
      <customFilters>
        <customFilter operator="equal" val="是"/>
      </customFilters>
    </filterColumn>
    <extLst/>
  </autoFilter>
  <mergeCells count="1">
    <mergeCell ref="B2:E2"/>
  </mergeCells>
  <conditionalFormatting sqref="E3">
    <cfRule type="cellIs" dxfId="0" priority="124" stopIfTrue="1" operator="lessThanOrEqual">
      <formula>-1</formula>
    </cfRule>
  </conditionalFormatting>
  <conditionalFormatting sqref="C5:D5">
    <cfRule type="expression" dxfId="1" priority="44" stopIfTrue="1">
      <formula>"len($A:$A)=3"</formula>
    </cfRule>
    <cfRule type="expression" dxfId="1" priority="43" stopIfTrue="1">
      <formula>"len($A:$A)=3"</formula>
    </cfRule>
  </conditionalFormatting>
  <conditionalFormatting sqref="E5">
    <cfRule type="expression" dxfId="1" priority="4" stopIfTrue="1">
      <formula>"len($A:$A)=3"</formula>
    </cfRule>
    <cfRule type="expression" dxfId="1" priority="3" stopIfTrue="1">
      <formula>"len($A:$A)=3"</formula>
    </cfRule>
  </conditionalFormatting>
  <conditionalFormatting sqref="C21:D21">
    <cfRule type="expression" dxfId="1" priority="76" stopIfTrue="1">
      <formula>"len($A:$A)=3"</formula>
    </cfRule>
  </conditionalFormatting>
  <conditionalFormatting sqref="E21">
    <cfRule type="expression" dxfId="1" priority="11" stopIfTrue="1">
      <formula>"len($A:$A)=3"</formula>
    </cfRule>
  </conditionalFormatting>
  <conditionalFormatting sqref="A32:B32">
    <cfRule type="expression" dxfId="1" priority="130" stopIfTrue="1">
      <formula>"len($A:$A)=3"</formula>
    </cfRule>
  </conditionalFormatting>
  <conditionalFormatting sqref="C33:D33">
    <cfRule type="expression" dxfId="1" priority="71" stopIfTrue="1">
      <formula>"len($A:$A)=3"</formula>
    </cfRule>
    <cfRule type="expression" dxfId="1" priority="70" stopIfTrue="1">
      <formula>"len($A:$A)=3"</formula>
    </cfRule>
  </conditionalFormatting>
  <conditionalFormatting sqref="E33">
    <cfRule type="expression" dxfId="1" priority="10" stopIfTrue="1">
      <formula>"len($A:$A)=3"</formula>
    </cfRule>
    <cfRule type="expression" dxfId="1" priority="9" stopIfTrue="1">
      <formula>"len($A:$A)=3"</formula>
    </cfRule>
  </conditionalFormatting>
  <conditionalFormatting sqref="A38">
    <cfRule type="expression" dxfId="1" priority="58" stopIfTrue="1">
      <formula>"len($A:$A)=3"</formula>
    </cfRule>
  </conditionalFormatting>
  <conditionalFormatting sqref="B38">
    <cfRule type="expression" dxfId="1" priority="13" stopIfTrue="1">
      <formula>"len($A:$A)=3"</formula>
    </cfRule>
    <cfRule type="expression" dxfId="1" priority="12" stopIfTrue="1">
      <formula>"len($A:$A)=3"</formula>
    </cfRule>
  </conditionalFormatting>
  <conditionalFormatting sqref="C41:D41">
    <cfRule type="expression" dxfId="1" priority="48" stopIfTrue="1">
      <formula>"len($A:$A)=3"</formula>
    </cfRule>
    <cfRule type="expression" dxfId="1" priority="47" stopIfTrue="1">
      <formula>"len($A:$A)=3"</formula>
    </cfRule>
    <cfRule type="expression" dxfId="1" priority="46" stopIfTrue="1">
      <formula>"len($A:$A)=3"</formula>
    </cfRule>
    <cfRule type="expression" dxfId="1" priority="45" stopIfTrue="1">
      <formula>"len($A:$A)=3"</formula>
    </cfRule>
  </conditionalFormatting>
  <conditionalFormatting sqref="E41">
    <cfRule type="expression" dxfId="1" priority="8" stopIfTrue="1">
      <formula>"len($A:$A)=3"</formula>
    </cfRule>
    <cfRule type="expression" dxfId="1" priority="7" stopIfTrue="1">
      <formula>"len($A:$A)=3"</formula>
    </cfRule>
    <cfRule type="expression" dxfId="1" priority="6" stopIfTrue="1">
      <formula>"len($A:$A)=3"</formula>
    </cfRule>
    <cfRule type="expression" dxfId="1" priority="5" stopIfTrue="1">
      <formula>"len($A:$A)=3"</formula>
    </cfRule>
  </conditionalFormatting>
  <conditionalFormatting sqref="B8:B9">
    <cfRule type="expression" dxfId="1" priority="138" stopIfTrue="1">
      <formula>"len($A:$A)=3"</formula>
    </cfRule>
  </conditionalFormatting>
  <conditionalFormatting sqref="B33:B35">
    <cfRule type="expression" dxfId="1" priority="99" stopIfTrue="1">
      <formula>"len($A:$A)=3"</formula>
    </cfRule>
  </conditionalFormatting>
  <conditionalFormatting sqref="B39:B41">
    <cfRule type="expression" dxfId="1" priority="93" stopIfTrue="1">
      <formula>"len($A:$A)=3"</formula>
    </cfRule>
    <cfRule type="expression" dxfId="1" priority="94" stopIfTrue="1">
      <formula>"len($A:$A)=3"</formula>
    </cfRule>
  </conditionalFormatting>
  <conditionalFormatting sqref="F5:F41">
    <cfRule type="cellIs" dxfId="2" priority="122" stopIfTrue="1" operator="lessThan">
      <formula>0</formula>
    </cfRule>
    <cfRule type="cellIs" dxfId="2" priority="123" stopIfTrue="1" operator="lessThan">
      <formula>0</formula>
    </cfRule>
  </conditionalFormatting>
  <conditionalFormatting sqref="A5:B30">
    <cfRule type="expression" dxfId="1" priority="135" stopIfTrue="1">
      <formula>"len($A:$A)=3"</formula>
    </cfRule>
  </conditionalFormatting>
  <conditionalFormatting sqref="B5:B7 B32 B41">
    <cfRule type="expression" dxfId="1" priority="144" stopIfTrue="1">
      <formula>"len($A:$A)=3"</formula>
    </cfRule>
  </conditionalFormatting>
  <conditionalFormatting sqref="D6:D20 D22:D30 D34:D40 D32">
    <cfRule type="expression" dxfId="1" priority="42" stopIfTrue="1">
      <formula>"len($A:$A)=3"</formula>
    </cfRule>
    <cfRule type="expression" dxfId="1" priority="41" stopIfTrue="1">
      <formula>"len($A:$A)=3"</formula>
    </cfRule>
  </conditionalFormatting>
  <conditionalFormatting sqref="E6:E20 E22:E30 E34:E40 E32">
    <cfRule type="expression" dxfId="1" priority="2" stopIfTrue="1">
      <formula>"len($A:$A)=3"</formula>
    </cfRule>
    <cfRule type="expression" dxfId="1" priority="1" stopIfTrue="1">
      <formula>"len($A:$A)=3"</formula>
    </cfRule>
  </conditionalFormatting>
  <conditionalFormatting sqref="A33:B35 B40:B41">
    <cfRule type="expression" dxfId="1" priority="98" stopIfTrue="1">
      <formula>"len($A:$A)=3"</formula>
    </cfRule>
  </conditionalFormatting>
  <conditionalFormatting sqref="A34:B35">
    <cfRule type="expression" dxfId="1" priority="97" stopIfTrue="1">
      <formula>"len($A:$A)=3"</formula>
    </cfRule>
  </conditionalFormatting>
  <conditionalFormatting sqref="A36:B37">
    <cfRule type="expression" dxfId="1" priority="95" stopIfTrue="1">
      <formula>"len($A:$A)=3"</formula>
    </cfRule>
  </conditionalFormatting>
  <conditionalFormatting sqref="A36:B36 B41">
    <cfRule type="expression" dxfId="1" priority="14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0">
    <tabColor rgb="FF00B0F0"/>
  </sheetPr>
  <dimension ref="A1:XFC291"/>
  <sheetViews>
    <sheetView showGridLines="0" showZeros="0" view="pageBreakPreview" zoomScaleNormal="115" workbookViewId="0">
      <pane ySplit="3" topLeftCell="A248" activePane="bottomLeft" state="frozen"/>
      <selection/>
      <selection pane="bottomLeft" activeCell="D26" sqref="D26"/>
    </sheetView>
  </sheetViews>
  <sheetFormatPr defaultColWidth="9" defaultRowHeight="14.25"/>
  <cols>
    <col min="1" max="1" width="12.0583333333333" style="297" hidden="1" customWidth="1"/>
    <col min="2" max="2" width="50.75" style="297" customWidth="1"/>
    <col min="3" max="4" width="20.6333333333333" style="297" customWidth="1"/>
    <col min="5" max="5" width="20.6333333333333" style="298" customWidth="1"/>
    <col min="6" max="6" width="10.65" style="302" hidden="1" customWidth="1"/>
    <col min="7" max="16384" width="9" style="297"/>
  </cols>
  <sheetData>
    <row r="1" s="386" customFormat="1" ht="45" customHeight="1" spans="1:16383">
      <c r="A1" s="387"/>
      <c r="B1" s="300" t="s">
        <v>2708</v>
      </c>
      <c r="C1" s="300"/>
      <c r="D1" s="300"/>
      <c r="E1" s="301"/>
      <c r="XFB1" s="297"/>
      <c r="XFC1" s="297"/>
    </row>
    <row r="2" s="303" customFormat="1" ht="20.1" customHeight="1" spans="2:6">
      <c r="B2" s="304"/>
      <c r="C2" s="304"/>
      <c r="D2" s="304"/>
      <c r="E2" s="305" t="s">
        <v>2</v>
      </c>
      <c r="F2" s="306"/>
    </row>
    <row r="3" s="326" customFormat="1" ht="45" customHeight="1" spans="1:6">
      <c r="A3" s="307" t="s">
        <v>3</v>
      </c>
      <c r="B3" s="308" t="s">
        <v>4</v>
      </c>
      <c r="C3" s="309" t="s">
        <v>5</v>
      </c>
      <c r="D3" s="309" t="s">
        <v>6</v>
      </c>
      <c r="E3" s="310" t="s">
        <v>7</v>
      </c>
      <c r="F3" s="311" t="s">
        <v>8</v>
      </c>
    </row>
    <row r="4" ht="38" customHeight="1" spans="1:6">
      <c r="A4" s="312" t="s">
        <v>92</v>
      </c>
      <c r="B4" s="313" t="s">
        <v>2709</v>
      </c>
      <c r="C4" s="388">
        <f>SUM(C5:C19)</f>
        <v>0</v>
      </c>
      <c r="D4" s="388">
        <f>D5+D11+D17</f>
        <v>1</v>
      </c>
      <c r="E4" s="389">
        <f>IF(C4&lt;0,"",IFERROR(D4/C4-1,0))</f>
        <v>0</v>
      </c>
      <c r="F4" s="315" t="str">
        <f>IF(LEN(A4)=3,"是",IF(B4&lt;&gt;"",IF(SUM(C4:D4)&lt;&gt;0,"是","否"),"是"))</f>
        <v>是</v>
      </c>
    </row>
    <row r="5" ht="38" customHeight="1" spans="1:6">
      <c r="A5" s="316" t="s">
        <v>2710</v>
      </c>
      <c r="B5" s="320" t="s">
        <v>2711</v>
      </c>
      <c r="C5" s="318"/>
      <c r="D5" s="318">
        <f>D6</f>
        <v>1</v>
      </c>
      <c r="E5" s="319">
        <f t="shared" ref="E5:E68" si="0">IF(C5&lt;0,"",IFERROR(D5/C5-1,0))</f>
        <v>0</v>
      </c>
      <c r="F5" s="315" t="str">
        <f t="shared" ref="F5:F68" si="1">IF(LEN(A5)=3,"是",IF(B5&lt;&gt;"",IF(SUM(C5:D5)&lt;&gt;0,"是","否"),"是"))</f>
        <v>是</v>
      </c>
    </row>
    <row r="6" ht="38" customHeight="1" spans="1:6">
      <c r="A6" s="316" t="s">
        <v>2712</v>
      </c>
      <c r="B6" s="317" t="s">
        <v>2713</v>
      </c>
      <c r="C6" s="318"/>
      <c r="D6" s="318">
        <v>1</v>
      </c>
      <c r="E6" s="319">
        <f t="shared" si="0"/>
        <v>0</v>
      </c>
      <c r="F6" s="315" t="str">
        <f t="shared" si="1"/>
        <v>是</v>
      </c>
    </row>
    <row r="7" ht="38" hidden="1" customHeight="1" spans="1:6">
      <c r="A7" s="316" t="s">
        <v>2714</v>
      </c>
      <c r="B7" s="317" t="s">
        <v>2715</v>
      </c>
      <c r="C7" s="318"/>
      <c r="D7" s="318"/>
      <c r="E7" s="319">
        <f t="shared" si="0"/>
        <v>0</v>
      </c>
      <c r="F7" s="315" t="str">
        <f t="shared" si="1"/>
        <v>否</v>
      </c>
    </row>
    <row r="8" ht="38" hidden="1" customHeight="1" spans="1:6">
      <c r="A8" s="316" t="s">
        <v>2716</v>
      </c>
      <c r="B8" s="317" t="s">
        <v>2717</v>
      </c>
      <c r="C8" s="318"/>
      <c r="D8" s="318"/>
      <c r="E8" s="319">
        <f t="shared" si="0"/>
        <v>0</v>
      </c>
      <c r="F8" s="315" t="str">
        <f t="shared" si="1"/>
        <v>否</v>
      </c>
    </row>
    <row r="9" s="293" customFormat="1" ht="38" hidden="1" customHeight="1" spans="1:6">
      <c r="A9" s="316" t="s">
        <v>2718</v>
      </c>
      <c r="B9" s="317" t="s">
        <v>2719</v>
      </c>
      <c r="C9" s="318"/>
      <c r="D9" s="318"/>
      <c r="E9" s="319">
        <f t="shared" si="0"/>
        <v>0</v>
      </c>
      <c r="F9" s="315" t="str">
        <f t="shared" si="1"/>
        <v>否</v>
      </c>
    </row>
    <row r="10" ht="38" hidden="1" customHeight="1" spans="1:6">
      <c r="A10" s="316" t="s">
        <v>2720</v>
      </c>
      <c r="B10" s="317" t="s">
        <v>2721</v>
      </c>
      <c r="C10" s="318"/>
      <c r="D10" s="318"/>
      <c r="E10" s="319">
        <f t="shared" si="0"/>
        <v>0</v>
      </c>
      <c r="F10" s="315" t="str">
        <f t="shared" si="1"/>
        <v>否</v>
      </c>
    </row>
    <row r="11" ht="38" hidden="1" customHeight="1" spans="1:6">
      <c r="A11" s="316" t="s">
        <v>2722</v>
      </c>
      <c r="B11" s="320" t="s">
        <v>2723</v>
      </c>
      <c r="C11" s="318"/>
      <c r="D11" s="318"/>
      <c r="E11" s="319">
        <f t="shared" si="0"/>
        <v>0</v>
      </c>
      <c r="F11" s="315" t="str">
        <f t="shared" si="1"/>
        <v>否</v>
      </c>
    </row>
    <row r="12" s="293" customFormat="1" ht="38" hidden="1" customHeight="1" spans="1:6">
      <c r="A12" s="316" t="s">
        <v>2724</v>
      </c>
      <c r="B12" s="317" t="s">
        <v>2725</v>
      </c>
      <c r="C12" s="318"/>
      <c r="D12" s="318"/>
      <c r="E12" s="319">
        <f t="shared" si="0"/>
        <v>0</v>
      </c>
      <c r="F12" s="315" t="str">
        <f t="shared" si="1"/>
        <v>否</v>
      </c>
    </row>
    <row r="13" ht="38" hidden="1" customHeight="1" spans="1:6">
      <c r="A13" s="316" t="s">
        <v>2726</v>
      </c>
      <c r="B13" s="317" t="s">
        <v>2727</v>
      </c>
      <c r="C13" s="318"/>
      <c r="D13" s="318"/>
      <c r="E13" s="319">
        <f t="shared" si="0"/>
        <v>0</v>
      </c>
      <c r="F13" s="315" t="str">
        <f t="shared" si="1"/>
        <v>否</v>
      </c>
    </row>
    <row r="14" s="293" customFormat="1" ht="38" hidden="1" customHeight="1" spans="1:6">
      <c r="A14" s="316" t="s">
        <v>2728</v>
      </c>
      <c r="B14" s="317" t="s">
        <v>2729</v>
      </c>
      <c r="C14" s="318"/>
      <c r="D14" s="318"/>
      <c r="E14" s="319">
        <f t="shared" si="0"/>
        <v>0</v>
      </c>
      <c r="F14" s="315" t="str">
        <f t="shared" si="1"/>
        <v>否</v>
      </c>
    </row>
    <row r="15" ht="38" hidden="1" customHeight="1" spans="1:6">
      <c r="A15" s="316" t="s">
        <v>2730</v>
      </c>
      <c r="B15" s="317" t="s">
        <v>2731</v>
      </c>
      <c r="C15" s="318"/>
      <c r="D15" s="318"/>
      <c r="E15" s="319">
        <f t="shared" si="0"/>
        <v>0</v>
      </c>
      <c r="F15" s="315" t="str">
        <f t="shared" si="1"/>
        <v>否</v>
      </c>
    </row>
    <row r="16" ht="38" hidden="1" customHeight="1" spans="1:6">
      <c r="A16" s="316" t="s">
        <v>2732</v>
      </c>
      <c r="B16" s="317" t="s">
        <v>2733</v>
      </c>
      <c r="C16" s="318"/>
      <c r="D16" s="318"/>
      <c r="E16" s="319">
        <f t="shared" si="0"/>
        <v>0</v>
      </c>
      <c r="F16" s="315" t="str">
        <f t="shared" si="1"/>
        <v>否</v>
      </c>
    </row>
    <row r="17" s="293" customFormat="1" ht="38" hidden="1" customHeight="1" spans="1:6">
      <c r="A17" s="316" t="s">
        <v>2734</v>
      </c>
      <c r="B17" s="317" t="s">
        <v>2735</v>
      </c>
      <c r="C17" s="318"/>
      <c r="D17" s="318"/>
      <c r="E17" s="319">
        <f t="shared" si="0"/>
        <v>0</v>
      </c>
      <c r="F17" s="315" t="str">
        <f t="shared" si="1"/>
        <v>否</v>
      </c>
    </row>
    <row r="18" s="293" customFormat="1" ht="38" hidden="1" customHeight="1" spans="1:6">
      <c r="A18" s="316" t="s">
        <v>2736</v>
      </c>
      <c r="B18" s="317" t="s">
        <v>2737</v>
      </c>
      <c r="C18" s="318"/>
      <c r="D18" s="318"/>
      <c r="E18" s="319">
        <f t="shared" si="0"/>
        <v>0</v>
      </c>
      <c r="F18" s="315" t="str">
        <f t="shared" si="1"/>
        <v>否</v>
      </c>
    </row>
    <row r="19" s="293" customFormat="1" ht="38" hidden="1" customHeight="1" spans="1:6">
      <c r="A19" s="316" t="s">
        <v>2738</v>
      </c>
      <c r="B19" s="317" t="s">
        <v>2739</v>
      </c>
      <c r="C19" s="318"/>
      <c r="D19" s="318"/>
      <c r="E19" s="319">
        <f t="shared" si="0"/>
        <v>0</v>
      </c>
      <c r="F19" s="315" t="str">
        <f t="shared" si="1"/>
        <v>否</v>
      </c>
    </row>
    <row r="20" ht="38" customHeight="1" spans="1:6">
      <c r="A20" s="312" t="s">
        <v>94</v>
      </c>
      <c r="B20" s="313" t="s">
        <v>2740</v>
      </c>
      <c r="C20" s="390">
        <f>C21+C25+C29</f>
        <v>0</v>
      </c>
      <c r="D20" s="390">
        <f>D21+D25+D29</f>
        <v>0</v>
      </c>
      <c r="E20" s="391">
        <f t="shared" si="0"/>
        <v>0</v>
      </c>
      <c r="F20" s="315" t="str">
        <f t="shared" si="1"/>
        <v>是</v>
      </c>
    </row>
    <row r="21" ht="38" hidden="1" customHeight="1" spans="1:6">
      <c r="A21" s="316" t="s">
        <v>2741</v>
      </c>
      <c r="B21" s="320" t="s">
        <v>2742</v>
      </c>
      <c r="C21" s="318"/>
      <c r="D21" s="318"/>
      <c r="E21" s="319">
        <f t="shared" si="0"/>
        <v>0</v>
      </c>
      <c r="F21" s="315" t="str">
        <f t="shared" si="1"/>
        <v>否</v>
      </c>
    </row>
    <row r="22" ht="38" hidden="1" customHeight="1" spans="1:6">
      <c r="A22" s="316" t="s">
        <v>2743</v>
      </c>
      <c r="B22" s="317" t="s">
        <v>2744</v>
      </c>
      <c r="C22" s="318"/>
      <c r="D22" s="318"/>
      <c r="E22" s="319">
        <f t="shared" si="0"/>
        <v>0</v>
      </c>
      <c r="F22" s="315" t="str">
        <f t="shared" si="1"/>
        <v>否</v>
      </c>
    </row>
    <row r="23" ht="38" hidden="1" customHeight="1" spans="1:6">
      <c r="A23" s="316" t="s">
        <v>2745</v>
      </c>
      <c r="B23" s="317" t="s">
        <v>2746</v>
      </c>
      <c r="C23" s="318"/>
      <c r="D23" s="318"/>
      <c r="E23" s="319">
        <f t="shared" si="0"/>
        <v>0</v>
      </c>
      <c r="F23" s="315" t="str">
        <f t="shared" si="1"/>
        <v>否</v>
      </c>
    </row>
    <row r="24" ht="38" hidden="1" customHeight="1" spans="1:6">
      <c r="A24" s="316" t="s">
        <v>2747</v>
      </c>
      <c r="B24" s="317" t="s">
        <v>2748</v>
      </c>
      <c r="C24" s="318"/>
      <c r="D24" s="318"/>
      <c r="E24" s="319">
        <f t="shared" si="0"/>
        <v>0</v>
      </c>
      <c r="F24" s="315" t="str">
        <f t="shared" si="1"/>
        <v>否</v>
      </c>
    </row>
    <row r="25" ht="38" hidden="1" customHeight="1" spans="1:6">
      <c r="A25" s="316" t="s">
        <v>2749</v>
      </c>
      <c r="B25" s="320" t="s">
        <v>2750</v>
      </c>
      <c r="C25" s="318"/>
      <c r="D25" s="318"/>
      <c r="E25" s="319">
        <f t="shared" si="0"/>
        <v>0</v>
      </c>
      <c r="F25" s="315" t="str">
        <f t="shared" si="1"/>
        <v>否</v>
      </c>
    </row>
    <row r="26" s="293" customFormat="1" ht="38" hidden="1" customHeight="1" spans="1:6">
      <c r="A26" s="316" t="s">
        <v>2751</v>
      </c>
      <c r="B26" s="317" t="s">
        <v>2744</v>
      </c>
      <c r="C26" s="318"/>
      <c r="D26" s="318"/>
      <c r="E26" s="319">
        <f t="shared" si="0"/>
        <v>0</v>
      </c>
      <c r="F26" s="315" t="str">
        <f t="shared" si="1"/>
        <v>否</v>
      </c>
    </row>
    <row r="27" ht="38" hidden="1" customHeight="1" spans="1:6">
      <c r="A27" s="316" t="s">
        <v>2752</v>
      </c>
      <c r="B27" s="317" t="s">
        <v>2746</v>
      </c>
      <c r="C27" s="318"/>
      <c r="D27" s="318"/>
      <c r="E27" s="319">
        <f t="shared" si="0"/>
        <v>0</v>
      </c>
      <c r="F27" s="315" t="str">
        <f t="shared" si="1"/>
        <v>否</v>
      </c>
    </row>
    <row r="28" ht="38" hidden="1" customHeight="1" spans="1:6">
      <c r="A28" s="316" t="s">
        <v>2753</v>
      </c>
      <c r="B28" s="317" t="s">
        <v>2754</v>
      </c>
      <c r="C28" s="318"/>
      <c r="D28" s="318"/>
      <c r="E28" s="319">
        <f t="shared" si="0"/>
        <v>0</v>
      </c>
      <c r="F28" s="315" t="str">
        <f t="shared" si="1"/>
        <v>否</v>
      </c>
    </row>
    <row r="29" s="296" customFormat="1" ht="38" hidden="1" customHeight="1" spans="1:6">
      <c r="A29" s="316" t="s">
        <v>2755</v>
      </c>
      <c r="B29" s="320" t="s">
        <v>2756</v>
      </c>
      <c r="C29" s="318"/>
      <c r="D29" s="318"/>
      <c r="E29" s="319">
        <f t="shared" si="0"/>
        <v>0</v>
      </c>
      <c r="F29" s="315" t="str">
        <f t="shared" si="1"/>
        <v>否</v>
      </c>
    </row>
    <row r="30" s="293" customFormat="1" ht="38" hidden="1" customHeight="1" spans="1:6">
      <c r="A30" s="316" t="s">
        <v>2757</v>
      </c>
      <c r="B30" s="317" t="s">
        <v>2746</v>
      </c>
      <c r="C30" s="318"/>
      <c r="D30" s="318"/>
      <c r="E30" s="319">
        <f t="shared" si="0"/>
        <v>0</v>
      </c>
      <c r="F30" s="315" t="str">
        <f t="shared" si="1"/>
        <v>否</v>
      </c>
    </row>
    <row r="31" s="293" customFormat="1" ht="38" hidden="1" customHeight="1" spans="1:6">
      <c r="A31" s="316" t="s">
        <v>2758</v>
      </c>
      <c r="B31" s="317" t="s">
        <v>2759</v>
      </c>
      <c r="C31" s="318"/>
      <c r="D31" s="318"/>
      <c r="E31" s="319">
        <f t="shared" si="0"/>
        <v>0</v>
      </c>
      <c r="F31" s="315" t="str">
        <f t="shared" si="1"/>
        <v>否</v>
      </c>
    </row>
    <row r="32" ht="38" customHeight="1" spans="1:6">
      <c r="A32" s="312" t="s">
        <v>98</v>
      </c>
      <c r="B32" s="313" t="s">
        <v>2760</v>
      </c>
      <c r="C32" s="322">
        <f>C33+C38</f>
        <v>0</v>
      </c>
      <c r="D32" s="322">
        <f>D33+D38</f>
        <v>0</v>
      </c>
      <c r="E32" s="330">
        <f t="shared" si="0"/>
        <v>0</v>
      </c>
      <c r="F32" s="315" t="str">
        <f t="shared" si="1"/>
        <v>是</v>
      </c>
    </row>
    <row r="33" ht="38" hidden="1" customHeight="1" spans="1:6">
      <c r="A33" s="316" t="s">
        <v>2761</v>
      </c>
      <c r="B33" s="320" t="s">
        <v>2762</v>
      </c>
      <c r="C33" s="318"/>
      <c r="D33" s="318"/>
      <c r="E33" s="319">
        <f t="shared" si="0"/>
        <v>0</v>
      </c>
      <c r="F33" s="315" t="str">
        <f t="shared" si="1"/>
        <v>否</v>
      </c>
    </row>
    <row r="34" s="293" customFormat="1" ht="38" hidden="1" customHeight="1" spans="1:6">
      <c r="A34" s="316">
        <v>2116001</v>
      </c>
      <c r="B34" s="317" t="s">
        <v>2763</v>
      </c>
      <c r="C34" s="318"/>
      <c r="D34" s="318"/>
      <c r="E34" s="319">
        <f t="shared" si="0"/>
        <v>0</v>
      </c>
      <c r="F34" s="315" t="str">
        <f t="shared" si="1"/>
        <v>否</v>
      </c>
    </row>
    <row r="35" s="293" customFormat="1" ht="38" hidden="1" customHeight="1" spans="1:6">
      <c r="A35" s="316">
        <v>2116002</v>
      </c>
      <c r="B35" s="317" t="s">
        <v>2764</v>
      </c>
      <c r="C35" s="318"/>
      <c r="D35" s="318"/>
      <c r="E35" s="319">
        <f t="shared" si="0"/>
        <v>0</v>
      </c>
      <c r="F35" s="315" t="str">
        <f t="shared" si="1"/>
        <v>否</v>
      </c>
    </row>
    <row r="36" s="293" customFormat="1" ht="38" hidden="1" customHeight="1" spans="1:6">
      <c r="A36" s="316">
        <v>2116003</v>
      </c>
      <c r="B36" s="317" t="s">
        <v>2765</v>
      </c>
      <c r="C36" s="318"/>
      <c r="D36" s="318"/>
      <c r="E36" s="319">
        <f t="shared" si="0"/>
        <v>0</v>
      </c>
      <c r="F36" s="315" t="str">
        <f t="shared" si="1"/>
        <v>否</v>
      </c>
    </row>
    <row r="37" s="296" customFormat="1" ht="38" hidden="1" customHeight="1" spans="1:6">
      <c r="A37" s="316">
        <v>2116099</v>
      </c>
      <c r="B37" s="317" t="s">
        <v>2766</v>
      </c>
      <c r="C37" s="318"/>
      <c r="D37" s="318"/>
      <c r="E37" s="319">
        <f t="shared" si="0"/>
        <v>0</v>
      </c>
      <c r="F37" s="315" t="str">
        <f t="shared" si="1"/>
        <v>否</v>
      </c>
    </row>
    <row r="38" s="293" customFormat="1" ht="38" hidden="1" customHeight="1" spans="1:6">
      <c r="A38" s="316">
        <v>21161</v>
      </c>
      <c r="B38" s="317" t="s">
        <v>2767</v>
      </c>
      <c r="C38" s="318"/>
      <c r="D38" s="318"/>
      <c r="E38" s="319">
        <f t="shared" si="0"/>
        <v>0</v>
      </c>
      <c r="F38" s="315" t="str">
        <f t="shared" si="1"/>
        <v>否</v>
      </c>
    </row>
    <row r="39" ht="38" hidden="1" customHeight="1" spans="1:6">
      <c r="A39" s="316">
        <v>2116101</v>
      </c>
      <c r="B39" s="317" t="s">
        <v>2768</v>
      </c>
      <c r="C39" s="318"/>
      <c r="D39" s="318"/>
      <c r="E39" s="319">
        <f t="shared" si="0"/>
        <v>0</v>
      </c>
      <c r="F39" s="315" t="str">
        <f t="shared" si="1"/>
        <v>否</v>
      </c>
    </row>
    <row r="40" ht="38" hidden="1" customHeight="1" spans="1:6">
      <c r="A40" s="316">
        <v>2116102</v>
      </c>
      <c r="B40" s="317" t="s">
        <v>2769</v>
      </c>
      <c r="C40" s="318"/>
      <c r="D40" s="318"/>
      <c r="E40" s="319">
        <f t="shared" si="0"/>
        <v>0</v>
      </c>
      <c r="F40" s="315" t="str">
        <f t="shared" si="1"/>
        <v>否</v>
      </c>
    </row>
    <row r="41" ht="38" hidden="1" customHeight="1" spans="1:6">
      <c r="A41" s="316">
        <v>2116103</v>
      </c>
      <c r="B41" s="317" t="s">
        <v>2770</v>
      </c>
      <c r="C41" s="318"/>
      <c r="D41" s="318"/>
      <c r="E41" s="319">
        <f t="shared" si="0"/>
        <v>0</v>
      </c>
      <c r="F41" s="315" t="str">
        <f t="shared" si="1"/>
        <v>否</v>
      </c>
    </row>
    <row r="42" ht="38" hidden="1" customHeight="1" spans="1:6">
      <c r="A42" s="316">
        <v>2116104</v>
      </c>
      <c r="B42" s="317" t="s">
        <v>2771</v>
      </c>
      <c r="C42" s="318"/>
      <c r="D42" s="318"/>
      <c r="E42" s="319">
        <f t="shared" si="0"/>
        <v>0</v>
      </c>
      <c r="F42" s="315" t="str">
        <f t="shared" si="1"/>
        <v>否</v>
      </c>
    </row>
    <row r="43" ht="38" customHeight="1" spans="1:6">
      <c r="A43" s="312" t="s">
        <v>100</v>
      </c>
      <c r="B43" s="313" t="s">
        <v>2772</v>
      </c>
      <c r="C43" s="322">
        <f>C44+C71+C75+++C101</f>
        <v>55180</v>
      </c>
      <c r="D43" s="322">
        <f>D44+D71+D75+++D101</f>
        <v>27900.609042</v>
      </c>
      <c r="E43" s="330">
        <f t="shared" si="0"/>
        <v>-0.494370985103298</v>
      </c>
      <c r="F43" s="315" t="str">
        <f t="shared" si="1"/>
        <v>是</v>
      </c>
    </row>
    <row r="44" ht="38" customHeight="1" spans="1:6">
      <c r="A44" s="316" t="s">
        <v>2773</v>
      </c>
      <c r="B44" s="320" t="s">
        <v>2774</v>
      </c>
      <c r="C44" s="322">
        <f>SUM(C45:C59)</f>
        <v>26380</v>
      </c>
      <c r="D44" s="322">
        <f>SUM(D45:D59)</f>
        <v>24626.609042</v>
      </c>
      <c r="E44" s="330">
        <f t="shared" si="0"/>
        <v>-0.0664666777103865</v>
      </c>
      <c r="F44" s="315" t="str">
        <f t="shared" si="1"/>
        <v>是</v>
      </c>
    </row>
    <row r="45" ht="38" customHeight="1" spans="1:6">
      <c r="A45" s="316" t="s">
        <v>2775</v>
      </c>
      <c r="B45" s="317" t="s">
        <v>2776</v>
      </c>
      <c r="C45" s="318">
        <v>9305</v>
      </c>
      <c r="D45" s="392">
        <v>5000</v>
      </c>
      <c r="E45" s="319">
        <f t="shared" si="0"/>
        <v>-0.462654486835035</v>
      </c>
      <c r="F45" s="315" t="str">
        <f t="shared" si="1"/>
        <v>是</v>
      </c>
    </row>
    <row r="46" ht="38" customHeight="1" spans="1:6">
      <c r="A46" s="316" t="s">
        <v>2777</v>
      </c>
      <c r="B46" s="317" t="s">
        <v>2778</v>
      </c>
      <c r="C46" s="318">
        <v>3572</v>
      </c>
      <c r="D46" s="392">
        <v>2000</v>
      </c>
      <c r="E46" s="319">
        <f t="shared" si="0"/>
        <v>-0.440089585666293</v>
      </c>
      <c r="F46" s="315" t="str">
        <f t="shared" si="1"/>
        <v>是</v>
      </c>
    </row>
    <row r="47" ht="38" customHeight="1" spans="1:6">
      <c r="A47" s="316" t="s">
        <v>2779</v>
      </c>
      <c r="B47" s="317" t="s">
        <v>2780</v>
      </c>
      <c r="C47" s="318">
        <v>8904</v>
      </c>
      <c r="D47" s="392">
        <v>9582.171</v>
      </c>
      <c r="E47" s="319">
        <f t="shared" si="0"/>
        <v>0.0761647574123989</v>
      </c>
      <c r="F47" s="315" t="str">
        <f t="shared" si="1"/>
        <v>是</v>
      </c>
    </row>
    <row r="48" ht="38" customHeight="1" spans="1:6">
      <c r="A48" s="316" t="s">
        <v>2781</v>
      </c>
      <c r="B48" s="317" t="s">
        <v>2782</v>
      </c>
      <c r="C48" s="318">
        <v>3379</v>
      </c>
      <c r="D48" s="392">
        <v>7020</v>
      </c>
      <c r="E48" s="319">
        <f t="shared" si="0"/>
        <v>1.07753773305712</v>
      </c>
      <c r="F48" s="315" t="str">
        <f t="shared" si="1"/>
        <v>是</v>
      </c>
    </row>
    <row r="49" ht="38" hidden="1" customHeight="1" spans="1:6">
      <c r="A49" s="316" t="s">
        <v>2783</v>
      </c>
      <c r="B49" s="317" t="s">
        <v>2784</v>
      </c>
      <c r="C49" s="318"/>
      <c r="D49" s="318"/>
      <c r="E49" s="319">
        <f t="shared" si="0"/>
        <v>0</v>
      </c>
      <c r="F49" s="315" t="str">
        <f t="shared" si="1"/>
        <v>否</v>
      </c>
    </row>
    <row r="50" ht="38" hidden="1" customHeight="1" spans="1:6">
      <c r="A50" s="316" t="s">
        <v>2785</v>
      </c>
      <c r="B50" s="317" t="s">
        <v>2786</v>
      </c>
      <c r="C50" s="318"/>
      <c r="D50" s="318"/>
      <c r="E50" s="319">
        <f t="shared" si="0"/>
        <v>0</v>
      </c>
      <c r="F50" s="315" t="str">
        <f t="shared" si="1"/>
        <v>否</v>
      </c>
    </row>
    <row r="51" ht="38" hidden="1" customHeight="1" spans="1:6">
      <c r="A51" s="316" t="s">
        <v>2787</v>
      </c>
      <c r="B51" s="317" t="s">
        <v>2788</v>
      </c>
      <c r="C51" s="318"/>
      <c r="D51" s="318"/>
      <c r="E51" s="319">
        <f t="shared" si="0"/>
        <v>0</v>
      </c>
      <c r="F51" s="315" t="str">
        <f t="shared" si="1"/>
        <v>否</v>
      </c>
    </row>
    <row r="52" ht="38" hidden="1" customHeight="1" spans="1:6">
      <c r="A52" s="316" t="s">
        <v>2789</v>
      </c>
      <c r="B52" s="317" t="s">
        <v>2790</v>
      </c>
      <c r="C52" s="318"/>
      <c r="D52" s="318"/>
      <c r="E52" s="319">
        <f t="shared" si="0"/>
        <v>0</v>
      </c>
      <c r="F52" s="315" t="str">
        <f t="shared" si="1"/>
        <v>否</v>
      </c>
    </row>
    <row r="53" ht="38" customHeight="1" spans="1:6">
      <c r="A53" s="316" t="s">
        <v>2791</v>
      </c>
      <c r="B53" s="317" t="s">
        <v>2792</v>
      </c>
      <c r="C53" s="318">
        <v>342</v>
      </c>
      <c r="D53" s="392">
        <v>460</v>
      </c>
      <c r="E53" s="319">
        <f t="shared" si="0"/>
        <v>0.345029239766082</v>
      </c>
      <c r="F53" s="315" t="str">
        <f t="shared" si="1"/>
        <v>是</v>
      </c>
    </row>
    <row r="54" ht="38" hidden="1" customHeight="1" spans="1:6">
      <c r="A54" s="316" t="s">
        <v>2793</v>
      </c>
      <c r="B54" s="317" t="s">
        <v>2794</v>
      </c>
      <c r="C54" s="318"/>
      <c r="D54" s="318"/>
      <c r="E54" s="319">
        <f t="shared" si="0"/>
        <v>0</v>
      </c>
      <c r="F54" s="315" t="str">
        <f t="shared" si="1"/>
        <v>否</v>
      </c>
    </row>
    <row r="55" ht="38" hidden="1" customHeight="1" spans="1:6">
      <c r="A55" s="316" t="s">
        <v>2795</v>
      </c>
      <c r="B55" s="317" t="s">
        <v>2796</v>
      </c>
      <c r="C55" s="318"/>
      <c r="D55" s="318"/>
      <c r="E55" s="319">
        <f t="shared" si="0"/>
        <v>0</v>
      </c>
      <c r="F55" s="315" t="str">
        <f t="shared" si="1"/>
        <v>否</v>
      </c>
    </row>
    <row r="56" ht="38" customHeight="1" spans="1:6">
      <c r="A56" s="316">
        <v>2120814</v>
      </c>
      <c r="B56" s="317" t="s">
        <v>2797</v>
      </c>
      <c r="C56" s="318">
        <v>805</v>
      </c>
      <c r="D56" s="392">
        <v>564.438042</v>
      </c>
      <c r="E56" s="319">
        <f t="shared" si="0"/>
        <v>-0.298834730434783</v>
      </c>
      <c r="F56" s="315" t="str">
        <f t="shared" si="1"/>
        <v>是</v>
      </c>
    </row>
    <row r="57" ht="38" customHeight="1" spans="1:6">
      <c r="A57" s="316">
        <v>2120815</v>
      </c>
      <c r="B57" s="317" t="s">
        <v>2798</v>
      </c>
      <c r="C57" s="318">
        <v>61</v>
      </c>
      <c r="D57" s="392" t="s">
        <v>59</v>
      </c>
      <c r="E57" s="319">
        <f t="shared" si="0"/>
        <v>0</v>
      </c>
      <c r="F57" s="315" t="str">
        <f t="shared" si="1"/>
        <v>是</v>
      </c>
    </row>
    <row r="58" ht="38" customHeight="1" spans="1:6">
      <c r="A58" s="316">
        <v>2120816</v>
      </c>
      <c r="B58" s="317" t="s">
        <v>2799</v>
      </c>
      <c r="C58" s="318">
        <v>12</v>
      </c>
      <c r="D58" s="392" t="s">
        <v>59</v>
      </c>
      <c r="E58" s="319">
        <f t="shared" si="0"/>
        <v>0</v>
      </c>
      <c r="F58" s="315" t="str">
        <f t="shared" si="1"/>
        <v>是</v>
      </c>
    </row>
    <row r="59" ht="38" hidden="1" customHeight="1" spans="1:6">
      <c r="A59" s="316" t="s">
        <v>2800</v>
      </c>
      <c r="B59" s="317" t="s">
        <v>2801</v>
      </c>
      <c r="C59" s="318"/>
      <c r="D59" s="318"/>
      <c r="E59" s="319">
        <f t="shared" si="0"/>
        <v>0</v>
      </c>
      <c r="F59" s="315" t="str">
        <f t="shared" si="1"/>
        <v>否</v>
      </c>
    </row>
    <row r="60" ht="38" hidden="1" customHeight="1" spans="1:6">
      <c r="A60" s="316" t="s">
        <v>2802</v>
      </c>
      <c r="B60" s="320" t="s">
        <v>2803</v>
      </c>
      <c r="C60" s="318"/>
      <c r="D60" s="318"/>
      <c r="E60" s="319">
        <f t="shared" si="0"/>
        <v>0</v>
      </c>
      <c r="F60" s="315" t="str">
        <f t="shared" si="1"/>
        <v>否</v>
      </c>
    </row>
    <row r="61" ht="38" hidden="1" customHeight="1" spans="1:6">
      <c r="A61" s="316" t="s">
        <v>2804</v>
      </c>
      <c r="B61" s="317" t="s">
        <v>2776</v>
      </c>
      <c r="C61" s="318"/>
      <c r="D61" s="318"/>
      <c r="E61" s="319">
        <f t="shared" si="0"/>
        <v>0</v>
      </c>
      <c r="F61" s="315" t="str">
        <f t="shared" si="1"/>
        <v>否</v>
      </c>
    </row>
    <row r="62" ht="38" hidden="1" customHeight="1" spans="1:6">
      <c r="A62" s="316" t="s">
        <v>2805</v>
      </c>
      <c r="B62" s="317" t="s">
        <v>2778</v>
      </c>
      <c r="C62" s="318"/>
      <c r="D62" s="318"/>
      <c r="E62" s="319">
        <f t="shared" si="0"/>
        <v>0</v>
      </c>
      <c r="F62" s="315" t="str">
        <f t="shared" si="1"/>
        <v>否</v>
      </c>
    </row>
    <row r="63" ht="38" hidden="1" customHeight="1" spans="1:6">
      <c r="A63" s="316" t="s">
        <v>2806</v>
      </c>
      <c r="B63" s="317" t="s">
        <v>2807</v>
      </c>
      <c r="C63" s="318"/>
      <c r="D63" s="318"/>
      <c r="E63" s="319">
        <f t="shared" si="0"/>
        <v>0</v>
      </c>
      <c r="F63" s="315" t="str">
        <f t="shared" si="1"/>
        <v>否</v>
      </c>
    </row>
    <row r="64" ht="38" hidden="1" customHeight="1" spans="1:6">
      <c r="A64" s="316" t="s">
        <v>2808</v>
      </c>
      <c r="B64" s="320" t="s">
        <v>2809</v>
      </c>
      <c r="C64" s="318"/>
      <c r="D64" s="318"/>
      <c r="E64" s="319">
        <f t="shared" si="0"/>
        <v>0</v>
      </c>
      <c r="F64" s="315" t="str">
        <f t="shared" si="1"/>
        <v>否</v>
      </c>
    </row>
    <row r="65" ht="38" hidden="1" customHeight="1" spans="1:6">
      <c r="A65" s="316" t="s">
        <v>2810</v>
      </c>
      <c r="B65" s="320" t="s">
        <v>2811</v>
      </c>
      <c r="C65" s="318"/>
      <c r="D65" s="318"/>
      <c r="E65" s="319">
        <f t="shared" si="0"/>
        <v>0</v>
      </c>
      <c r="F65" s="315" t="str">
        <f t="shared" si="1"/>
        <v>否</v>
      </c>
    </row>
    <row r="66" ht="38" hidden="1" customHeight="1" spans="1:6">
      <c r="A66" s="316" t="s">
        <v>2812</v>
      </c>
      <c r="B66" s="317" t="s">
        <v>2813</v>
      </c>
      <c r="C66" s="318"/>
      <c r="D66" s="318"/>
      <c r="E66" s="319">
        <f t="shared" si="0"/>
        <v>0</v>
      </c>
      <c r="F66" s="315" t="str">
        <f t="shared" si="1"/>
        <v>否</v>
      </c>
    </row>
    <row r="67" ht="38" hidden="1" customHeight="1" spans="1:6">
      <c r="A67" s="316" t="s">
        <v>2814</v>
      </c>
      <c r="B67" s="317" t="s">
        <v>2815</v>
      </c>
      <c r="C67" s="318"/>
      <c r="D67" s="318"/>
      <c r="E67" s="319">
        <f t="shared" si="0"/>
        <v>0</v>
      </c>
      <c r="F67" s="315" t="str">
        <f t="shared" si="1"/>
        <v>否</v>
      </c>
    </row>
    <row r="68" ht="38" hidden="1" customHeight="1" spans="1:6">
      <c r="A68" s="316" t="s">
        <v>2816</v>
      </c>
      <c r="B68" s="317" t="s">
        <v>2817</v>
      </c>
      <c r="C68" s="318"/>
      <c r="D68" s="318"/>
      <c r="E68" s="319">
        <f t="shared" si="0"/>
        <v>0</v>
      </c>
      <c r="F68" s="315" t="str">
        <f t="shared" si="1"/>
        <v>否</v>
      </c>
    </row>
    <row r="69" ht="38" hidden="1" customHeight="1" spans="1:6">
      <c r="A69" s="316" t="s">
        <v>2818</v>
      </c>
      <c r="B69" s="317" t="s">
        <v>2819</v>
      </c>
      <c r="C69" s="318"/>
      <c r="D69" s="318"/>
      <c r="E69" s="319">
        <f t="shared" ref="E69:E132" si="2">IF(C69&lt;0,"",IFERROR(D69/C69-1,0))</f>
        <v>0</v>
      </c>
      <c r="F69" s="315" t="str">
        <f t="shared" ref="F69:F132" si="3">IF(LEN(A69)=3,"是",IF(B69&lt;&gt;"",IF(SUM(C69:D69)&lt;&gt;0,"是","否"),"是"))</f>
        <v>否</v>
      </c>
    </row>
    <row r="70" ht="38" hidden="1" customHeight="1" spans="1:6">
      <c r="A70" s="316" t="s">
        <v>2820</v>
      </c>
      <c r="B70" s="317" t="s">
        <v>2821</v>
      </c>
      <c r="C70" s="318"/>
      <c r="D70" s="318"/>
      <c r="E70" s="319">
        <f t="shared" si="2"/>
        <v>0</v>
      </c>
      <c r="F70" s="315" t="str">
        <f t="shared" si="3"/>
        <v>否</v>
      </c>
    </row>
    <row r="71" ht="38" customHeight="1" spans="1:6">
      <c r="A71" s="316" t="s">
        <v>2822</v>
      </c>
      <c r="B71" s="320" t="s">
        <v>2823</v>
      </c>
      <c r="C71" s="318">
        <f>C72</f>
        <v>500</v>
      </c>
      <c r="D71" s="318">
        <f>D72</f>
        <v>490</v>
      </c>
      <c r="E71" s="319">
        <f t="shared" si="2"/>
        <v>-0.02</v>
      </c>
      <c r="F71" s="315" t="str">
        <f t="shared" si="3"/>
        <v>是</v>
      </c>
    </row>
    <row r="72" ht="38" customHeight="1" spans="1:6">
      <c r="A72" s="316" t="s">
        <v>2824</v>
      </c>
      <c r="B72" s="317" t="s">
        <v>2825</v>
      </c>
      <c r="C72" s="393">
        <v>500</v>
      </c>
      <c r="D72" s="394">
        <v>490</v>
      </c>
      <c r="E72" s="375">
        <f t="shared" si="2"/>
        <v>-0.02</v>
      </c>
      <c r="F72" s="315" t="str">
        <f t="shared" si="3"/>
        <v>是</v>
      </c>
    </row>
    <row r="73" ht="38" hidden="1" customHeight="1" spans="1:6">
      <c r="A73" s="316" t="s">
        <v>2826</v>
      </c>
      <c r="B73" s="317" t="s">
        <v>2827</v>
      </c>
      <c r="C73" s="318"/>
      <c r="D73" s="318"/>
      <c r="E73" s="319">
        <f t="shared" si="2"/>
        <v>0</v>
      </c>
      <c r="F73" s="315" t="str">
        <f t="shared" si="3"/>
        <v>否</v>
      </c>
    </row>
    <row r="74" ht="38" hidden="1" customHeight="1" spans="1:6">
      <c r="A74" s="316" t="s">
        <v>2828</v>
      </c>
      <c r="B74" s="317" t="s">
        <v>2829</v>
      </c>
      <c r="C74" s="318"/>
      <c r="D74" s="318"/>
      <c r="E74" s="319">
        <f t="shared" si="2"/>
        <v>0</v>
      </c>
      <c r="F74" s="315" t="str">
        <f t="shared" si="3"/>
        <v>否</v>
      </c>
    </row>
    <row r="75" ht="38" customHeight="1" spans="1:6">
      <c r="A75" s="316" t="s">
        <v>2830</v>
      </c>
      <c r="B75" s="320" t="s">
        <v>2831</v>
      </c>
      <c r="C75" s="318">
        <f>C76+C77+C78</f>
        <v>13500</v>
      </c>
      <c r="D75" s="318"/>
      <c r="E75" s="319">
        <f t="shared" si="2"/>
        <v>-1</v>
      </c>
      <c r="F75" s="315" t="str">
        <f t="shared" si="3"/>
        <v>是</v>
      </c>
    </row>
    <row r="76" ht="38" customHeight="1" spans="1:6">
      <c r="A76" s="316" t="s">
        <v>2832</v>
      </c>
      <c r="B76" s="317" t="s">
        <v>2776</v>
      </c>
      <c r="C76" s="318">
        <v>13500</v>
      </c>
      <c r="D76" s="318"/>
      <c r="E76" s="319">
        <f t="shared" si="2"/>
        <v>-1</v>
      </c>
      <c r="F76" s="315" t="str">
        <f t="shared" si="3"/>
        <v>是</v>
      </c>
    </row>
    <row r="77" ht="38" hidden="1" customHeight="1" spans="1:6">
      <c r="A77" s="316" t="s">
        <v>2833</v>
      </c>
      <c r="B77" s="317" t="s">
        <v>2778</v>
      </c>
      <c r="C77" s="318"/>
      <c r="D77" s="318"/>
      <c r="E77" s="319">
        <f t="shared" si="2"/>
        <v>0</v>
      </c>
      <c r="F77" s="315" t="str">
        <f t="shared" si="3"/>
        <v>否</v>
      </c>
    </row>
    <row r="78" ht="38" hidden="1" customHeight="1" spans="1:6">
      <c r="A78" s="316" t="s">
        <v>2834</v>
      </c>
      <c r="B78" s="317" t="s">
        <v>2835</v>
      </c>
      <c r="C78" s="318"/>
      <c r="D78" s="318"/>
      <c r="E78" s="319">
        <f t="shared" si="2"/>
        <v>0</v>
      </c>
      <c r="F78" s="315" t="str">
        <f t="shared" si="3"/>
        <v>否</v>
      </c>
    </row>
    <row r="79" ht="38" hidden="1" customHeight="1" spans="1:6">
      <c r="A79" s="316" t="s">
        <v>2836</v>
      </c>
      <c r="B79" s="320" t="s">
        <v>2837</v>
      </c>
      <c r="C79" s="318"/>
      <c r="D79" s="318"/>
      <c r="E79" s="319">
        <f t="shared" si="2"/>
        <v>0</v>
      </c>
      <c r="F79" s="315" t="str">
        <f t="shared" si="3"/>
        <v>否</v>
      </c>
    </row>
    <row r="80" ht="38" hidden="1" customHeight="1" spans="1:6">
      <c r="A80" s="316" t="s">
        <v>2838</v>
      </c>
      <c r="B80" s="317" t="s">
        <v>2776</v>
      </c>
      <c r="C80" s="318"/>
      <c r="D80" s="318"/>
      <c r="E80" s="319">
        <f t="shared" si="2"/>
        <v>0</v>
      </c>
      <c r="F80" s="315" t="str">
        <f t="shared" si="3"/>
        <v>否</v>
      </c>
    </row>
    <row r="81" ht="38" hidden="1" customHeight="1" spans="1:6">
      <c r="A81" s="316" t="s">
        <v>2839</v>
      </c>
      <c r="B81" s="317" t="s">
        <v>2778</v>
      </c>
      <c r="C81" s="318"/>
      <c r="D81" s="318"/>
      <c r="E81" s="319">
        <f t="shared" si="2"/>
        <v>0</v>
      </c>
      <c r="F81" s="315" t="str">
        <f t="shared" si="3"/>
        <v>否</v>
      </c>
    </row>
    <row r="82" s="293" customFormat="1" ht="38" hidden="1" customHeight="1" spans="1:6">
      <c r="A82" s="316" t="s">
        <v>2840</v>
      </c>
      <c r="B82" s="317" t="s">
        <v>2841</v>
      </c>
      <c r="C82" s="318"/>
      <c r="D82" s="318"/>
      <c r="E82" s="319">
        <f t="shared" si="2"/>
        <v>0</v>
      </c>
      <c r="F82" s="315" t="str">
        <f t="shared" si="3"/>
        <v>否</v>
      </c>
    </row>
    <row r="83" s="293" customFormat="1" ht="38" hidden="1" customHeight="1" spans="1:6">
      <c r="A83" s="316" t="s">
        <v>2842</v>
      </c>
      <c r="B83" s="320" t="s">
        <v>2843</v>
      </c>
      <c r="C83" s="318"/>
      <c r="D83" s="318"/>
      <c r="E83" s="319">
        <f t="shared" si="2"/>
        <v>0</v>
      </c>
      <c r="F83" s="315" t="str">
        <f t="shared" si="3"/>
        <v>否</v>
      </c>
    </row>
    <row r="84" s="293" customFormat="1" ht="38" hidden="1" customHeight="1" spans="1:6">
      <c r="A84" s="316" t="s">
        <v>2844</v>
      </c>
      <c r="B84" s="317" t="s">
        <v>2813</v>
      </c>
      <c r="C84" s="318"/>
      <c r="D84" s="318"/>
      <c r="E84" s="319">
        <f t="shared" si="2"/>
        <v>0</v>
      </c>
      <c r="F84" s="315" t="str">
        <f t="shared" si="3"/>
        <v>否</v>
      </c>
    </row>
    <row r="85" s="293" customFormat="1" ht="38" hidden="1" customHeight="1" spans="1:6">
      <c r="A85" s="316" t="s">
        <v>2845</v>
      </c>
      <c r="B85" s="317" t="s">
        <v>2815</v>
      </c>
      <c r="C85" s="318"/>
      <c r="D85" s="318"/>
      <c r="E85" s="319">
        <f t="shared" si="2"/>
        <v>0</v>
      </c>
      <c r="F85" s="315" t="str">
        <f t="shared" si="3"/>
        <v>否</v>
      </c>
    </row>
    <row r="86" s="293" customFormat="1" ht="38" hidden="1" customHeight="1" spans="1:6">
      <c r="A86" s="316" t="s">
        <v>2846</v>
      </c>
      <c r="B86" s="317" t="s">
        <v>2817</v>
      </c>
      <c r="C86" s="318"/>
      <c r="D86" s="318"/>
      <c r="E86" s="319">
        <f t="shared" si="2"/>
        <v>0</v>
      </c>
      <c r="F86" s="315" t="str">
        <f t="shared" si="3"/>
        <v>否</v>
      </c>
    </row>
    <row r="87" s="293" customFormat="1" ht="38" hidden="1" customHeight="1" spans="1:6">
      <c r="A87" s="316" t="s">
        <v>2847</v>
      </c>
      <c r="B87" s="317" t="s">
        <v>2819</v>
      </c>
      <c r="C87" s="318"/>
      <c r="D87" s="318"/>
      <c r="E87" s="319">
        <f t="shared" si="2"/>
        <v>0</v>
      </c>
      <c r="F87" s="315" t="str">
        <f t="shared" si="3"/>
        <v>否</v>
      </c>
    </row>
    <row r="88" s="293" customFormat="1" ht="38" hidden="1" customHeight="1" spans="1:6">
      <c r="A88" s="316" t="s">
        <v>2848</v>
      </c>
      <c r="B88" s="317" t="s">
        <v>2849</v>
      </c>
      <c r="C88" s="318"/>
      <c r="D88" s="318"/>
      <c r="E88" s="319">
        <f t="shared" si="2"/>
        <v>0</v>
      </c>
      <c r="F88" s="315" t="str">
        <f t="shared" si="3"/>
        <v>否</v>
      </c>
    </row>
    <row r="89" s="293" customFormat="1" ht="38" hidden="1" customHeight="1" spans="1:6">
      <c r="A89" s="316" t="s">
        <v>2850</v>
      </c>
      <c r="B89" s="320" t="s">
        <v>2851</v>
      </c>
      <c r="C89" s="318"/>
      <c r="D89" s="318"/>
      <c r="E89" s="319">
        <f t="shared" si="2"/>
        <v>0</v>
      </c>
      <c r="F89" s="315" t="str">
        <f t="shared" si="3"/>
        <v>否</v>
      </c>
    </row>
    <row r="90" s="293" customFormat="1" ht="38" hidden="1" customHeight="1" spans="1:6">
      <c r="A90" s="316" t="s">
        <v>2852</v>
      </c>
      <c r="B90" s="317" t="s">
        <v>2825</v>
      </c>
      <c r="C90" s="318"/>
      <c r="D90" s="318"/>
      <c r="E90" s="319">
        <f t="shared" si="2"/>
        <v>0</v>
      </c>
      <c r="F90" s="315" t="str">
        <f t="shared" si="3"/>
        <v>否</v>
      </c>
    </row>
    <row r="91" s="293" customFormat="1" ht="38" hidden="1" customHeight="1" spans="1:6">
      <c r="A91" s="316" t="s">
        <v>2853</v>
      </c>
      <c r="B91" s="317" t="s">
        <v>2854</v>
      </c>
      <c r="C91" s="318"/>
      <c r="D91" s="318"/>
      <c r="E91" s="319">
        <f t="shared" si="2"/>
        <v>0</v>
      </c>
      <c r="F91" s="315" t="str">
        <f t="shared" si="3"/>
        <v>否</v>
      </c>
    </row>
    <row r="92" s="293" customFormat="1" ht="38" hidden="1" customHeight="1" spans="1:6">
      <c r="A92" s="316" t="s">
        <v>2855</v>
      </c>
      <c r="B92" s="320" t="s">
        <v>2856</v>
      </c>
      <c r="C92" s="318"/>
      <c r="D92" s="318"/>
      <c r="E92" s="319">
        <f t="shared" si="2"/>
        <v>0</v>
      </c>
      <c r="F92" s="315" t="str">
        <f t="shared" si="3"/>
        <v>否</v>
      </c>
    </row>
    <row r="93" s="293" customFormat="1" ht="38" hidden="1" customHeight="1" spans="1:6">
      <c r="A93" s="316" t="s">
        <v>2857</v>
      </c>
      <c r="B93" s="317" t="s">
        <v>2776</v>
      </c>
      <c r="C93" s="318"/>
      <c r="D93" s="318"/>
      <c r="E93" s="319">
        <f t="shared" si="2"/>
        <v>0</v>
      </c>
      <c r="F93" s="315" t="str">
        <f t="shared" si="3"/>
        <v>否</v>
      </c>
    </row>
    <row r="94" s="293" customFormat="1" ht="38" hidden="1" customHeight="1" spans="1:6">
      <c r="A94" s="316" t="s">
        <v>2858</v>
      </c>
      <c r="B94" s="317" t="s">
        <v>2778</v>
      </c>
      <c r="C94" s="318"/>
      <c r="D94" s="318"/>
      <c r="E94" s="319">
        <f t="shared" si="2"/>
        <v>0</v>
      </c>
      <c r="F94" s="315" t="str">
        <f t="shared" si="3"/>
        <v>否</v>
      </c>
    </row>
    <row r="95" s="293" customFormat="1" ht="38" hidden="1" customHeight="1" spans="1:6">
      <c r="A95" s="316" t="s">
        <v>2859</v>
      </c>
      <c r="B95" s="317" t="s">
        <v>2780</v>
      </c>
      <c r="C95" s="318"/>
      <c r="D95" s="318"/>
      <c r="E95" s="319">
        <f t="shared" si="2"/>
        <v>0</v>
      </c>
      <c r="F95" s="315" t="str">
        <f t="shared" si="3"/>
        <v>否</v>
      </c>
    </row>
    <row r="96" s="293" customFormat="1" ht="38" hidden="1" customHeight="1" spans="1:6">
      <c r="A96" s="316" t="s">
        <v>2860</v>
      </c>
      <c r="B96" s="317" t="s">
        <v>2782</v>
      </c>
      <c r="C96" s="318"/>
      <c r="D96" s="318"/>
      <c r="E96" s="319">
        <f t="shared" si="2"/>
        <v>0</v>
      </c>
      <c r="F96" s="315" t="str">
        <f t="shared" si="3"/>
        <v>否</v>
      </c>
    </row>
    <row r="97" ht="38" hidden="1" customHeight="1" spans="1:6">
      <c r="A97" s="316" t="s">
        <v>2861</v>
      </c>
      <c r="B97" s="317" t="s">
        <v>2788</v>
      </c>
      <c r="C97" s="318"/>
      <c r="D97" s="318"/>
      <c r="E97" s="319">
        <f t="shared" si="2"/>
        <v>0</v>
      </c>
      <c r="F97" s="315" t="str">
        <f t="shared" si="3"/>
        <v>否</v>
      </c>
    </row>
    <row r="98" ht="38" hidden="1" customHeight="1" spans="1:6">
      <c r="A98" s="316" t="s">
        <v>2862</v>
      </c>
      <c r="B98" s="317" t="s">
        <v>2792</v>
      </c>
      <c r="C98" s="318"/>
      <c r="D98" s="318"/>
      <c r="E98" s="319">
        <f t="shared" si="2"/>
        <v>0</v>
      </c>
      <c r="F98" s="315" t="str">
        <f t="shared" si="3"/>
        <v>否</v>
      </c>
    </row>
    <row r="99" ht="38" hidden="1" customHeight="1" spans="1:6">
      <c r="A99" s="316" t="s">
        <v>2863</v>
      </c>
      <c r="B99" s="317" t="s">
        <v>2794</v>
      </c>
      <c r="C99" s="318"/>
      <c r="D99" s="318"/>
      <c r="E99" s="319">
        <f t="shared" si="2"/>
        <v>0</v>
      </c>
      <c r="F99" s="315" t="str">
        <f t="shared" si="3"/>
        <v>否</v>
      </c>
    </row>
    <row r="100" s="293" customFormat="1" ht="38" hidden="1" customHeight="1" spans="1:6">
      <c r="A100" s="316" t="s">
        <v>2864</v>
      </c>
      <c r="B100" s="317" t="s">
        <v>2865</v>
      </c>
      <c r="C100" s="318"/>
      <c r="D100" s="318"/>
      <c r="E100" s="319">
        <f t="shared" si="2"/>
        <v>0</v>
      </c>
      <c r="F100" s="315" t="str">
        <f t="shared" si="3"/>
        <v>否</v>
      </c>
    </row>
    <row r="101" s="293" customFormat="1" ht="38" customHeight="1" spans="1:6">
      <c r="A101" s="316">
        <v>21298</v>
      </c>
      <c r="B101" s="395" t="s">
        <v>2866</v>
      </c>
      <c r="C101" s="393">
        <f>C102</f>
        <v>14800</v>
      </c>
      <c r="D101" s="393">
        <f>D102</f>
        <v>2784</v>
      </c>
      <c r="E101" s="396">
        <f t="shared" si="2"/>
        <v>-0.811891891891892</v>
      </c>
      <c r="F101" s="315" t="str">
        <f t="shared" si="3"/>
        <v>是</v>
      </c>
    </row>
    <row r="102" s="293" customFormat="1" ht="38" customHeight="1" spans="1:6">
      <c r="A102" s="316">
        <v>2129801</v>
      </c>
      <c r="B102" s="331" t="s">
        <v>2867</v>
      </c>
      <c r="C102" s="393">
        <v>14800</v>
      </c>
      <c r="D102" s="394">
        <v>2784</v>
      </c>
      <c r="E102" s="375">
        <f t="shared" si="2"/>
        <v>-0.811891891891892</v>
      </c>
      <c r="F102" s="315" t="str">
        <f t="shared" si="3"/>
        <v>是</v>
      </c>
    </row>
    <row r="103" s="293" customFormat="1" ht="38" customHeight="1" spans="1:6">
      <c r="A103" s="312" t="s">
        <v>102</v>
      </c>
      <c r="B103" s="397" t="s">
        <v>2868</v>
      </c>
      <c r="C103" s="322">
        <f>C104+C109+C114+C119+C122+C126+C127+C129</f>
        <v>128</v>
      </c>
      <c r="D103" s="322">
        <f>D104+D109+D114+D119+D122+D126+D127+D129</f>
        <v>2208</v>
      </c>
      <c r="E103" s="330">
        <f t="shared" si="2"/>
        <v>16.25</v>
      </c>
      <c r="F103" s="315" t="str">
        <f t="shared" si="3"/>
        <v>是</v>
      </c>
    </row>
    <row r="104" ht="38" customHeight="1" spans="1:6">
      <c r="A104" s="316" t="s">
        <v>2869</v>
      </c>
      <c r="B104" s="320" t="s">
        <v>2870</v>
      </c>
      <c r="C104" s="318"/>
      <c r="D104" s="392">
        <v>908</v>
      </c>
      <c r="E104" s="319">
        <f t="shared" si="2"/>
        <v>0</v>
      </c>
      <c r="F104" s="315" t="str">
        <f t="shared" si="3"/>
        <v>是</v>
      </c>
    </row>
    <row r="105" s="293" customFormat="1" ht="38" customHeight="1" spans="1:6">
      <c r="A105" s="316" t="s">
        <v>2871</v>
      </c>
      <c r="B105" s="317" t="s">
        <v>2746</v>
      </c>
      <c r="C105" s="318"/>
      <c r="D105" s="392">
        <v>886</v>
      </c>
      <c r="E105" s="319">
        <f t="shared" si="2"/>
        <v>0</v>
      </c>
      <c r="F105" s="315" t="str">
        <f t="shared" si="3"/>
        <v>是</v>
      </c>
    </row>
    <row r="106" s="293" customFormat="1" ht="38" hidden="1" customHeight="1" spans="1:6">
      <c r="A106" s="316" t="s">
        <v>2872</v>
      </c>
      <c r="B106" s="317" t="s">
        <v>2873</v>
      </c>
      <c r="C106" s="318"/>
      <c r="D106" s="318"/>
      <c r="E106" s="319">
        <f t="shared" si="2"/>
        <v>0</v>
      </c>
      <c r="F106" s="315" t="str">
        <f t="shared" si="3"/>
        <v>否</v>
      </c>
    </row>
    <row r="107" s="293" customFormat="1" ht="38" hidden="1" customHeight="1" spans="1:6">
      <c r="A107" s="316" t="s">
        <v>2874</v>
      </c>
      <c r="B107" s="317" t="s">
        <v>2875</v>
      </c>
      <c r="C107" s="318"/>
      <c r="D107" s="318"/>
      <c r="E107" s="319">
        <f t="shared" si="2"/>
        <v>0</v>
      </c>
      <c r="F107" s="315" t="str">
        <f t="shared" si="3"/>
        <v>否</v>
      </c>
    </row>
    <row r="108" s="293" customFormat="1" ht="38" customHeight="1" spans="1:6">
      <c r="A108" s="316" t="s">
        <v>2876</v>
      </c>
      <c r="B108" s="317" t="s">
        <v>2877</v>
      </c>
      <c r="C108" s="318"/>
      <c r="D108" s="394">
        <v>22</v>
      </c>
      <c r="E108" s="375">
        <f t="shared" si="2"/>
        <v>0</v>
      </c>
      <c r="F108" s="315" t="str">
        <f t="shared" si="3"/>
        <v>是</v>
      </c>
    </row>
    <row r="109" s="293" customFormat="1" ht="38" hidden="1" customHeight="1" spans="1:6">
      <c r="A109" s="316" t="s">
        <v>2878</v>
      </c>
      <c r="B109" s="317" t="s">
        <v>2879</v>
      </c>
      <c r="C109" s="318"/>
      <c r="D109" s="318"/>
      <c r="E109" s="319">
        <f t="shared" si="2"/>
        <v>0</v>
      </c>
      <c r="F109" s="315" t="str">
        <f t="shared" si="3"/>
        <v>否</v>
      </c>
    </row>
    <row r="110" ht="38" hidden="1" customHeight="1" spans="1:6">
      <c r="A110" s="316" t="s">
        <v>2880</v>
      </c>
      <c r="B110" s="317" t="s">
        <v>2746</v>
      </c>
      <c r="C110" s="318"/>
      <c r="D110" s="318"/>
      <c r="E110" s="319">
        <f t="shared" si="2"/>
        <v>0</v>
      </c>
      <c r="F110" s="315" t="str">
        <f t="shared" si="3"/>
        <v>否</v>
      </c>
    </row>
    <row r="111" s="293" customFormat="1" ht="38" hidden="1" customHeight="1" spans="1:6">
      <c r="A111" s="316" t="s">
        <v>2881</v>
      </c>
      <c r="B111" s="317" t="s">
        <v>2873</v>
      </c>
      <c r="C111" s="318"/>
      <c r="D111" s="318"/>
      <c r="E111" s="319">
        <f t="shared" si="2"/>
        <v>0</v>
      </c>
      <c r="F111" s="315" t="str">
        <f t="shared" si="3"/>
        <v>否</v>
      </c>
    </row>
    <row r="112" s="293" customFormat="1" ht="38" hidden="1" customHeight="1" spans="1:6">
      <c r="A112" s="316" t="s">
        <v>2882</v>
      </c>
      <c r="B112" s="317" t="s">
        <v>2883</v>
      </c>
      <c r="C112" s="318"/>
      <c r="D112" s="318"/>
      <c r="E112" s="319">
        <f t="shared" si="2"/>
        <v>0</v>
      </c>
      <c r="F112" s="315" t="str">
        <f t="shared" si="3"/>
        <v>否</v>
      </c>
    </row>
    <row r="113" s="293" customFormat="1" ht="38" hidden="1" customHeight="1" spans="1:6">
      <c r="A113" s="316" t="s">
        <v>2884</v>
      </c>
      <c r="B113" s="317" t="s">
        <v>2885</v>
      </c>
      <c r="C113" s="318"/>
      <c r="D113" s="318"/>
      <c r="E113" s="319">
        <f t="shared" si="2"/>
        <v>0</v>
      </c>
      <c r="F113" s="315" t="str">
        <f t="shared" si="3"/>
        <v>否</v>
      </c>
    </row>
    <row r="114" ht="38" hidden="1" customHeight="1" spans="1:6">
      <c r="A114" s="316" t="s">
        <v>2886</v>
      </c>
      <c r="B114" s="320" t="s">
        <v>2887</v>
      </c>
      <c r="C114" s="318"/>
      <c r="D114" s="318"/>
      <c r="E114" s="319">
        <f t="shared" si="2"/>
        <v>0</v>
      </c>
      <c r="F114" s="315" t="str">
        <f t="shared" si="3"/>
        <v>否</v>
      </c>
    </row>
    <row r="115" s="293" customFormat="1" ht="38" hidden="1" customHeight="1" spans="1:6">
      <c r="A115" s="316" t="s">
        <v>2888</v>
      </c>
      <c r="B115" s="317" t="s">
        <v>2889</v>
      </c>
      <c r="C115" s="318"/>
      <c r="D115" s="318"/>
      <c r="E115" s="319">
        <f t="shared" si="2"/>
        <v>0</v>
      </c>
      <c r="F115" s="315" t="str">
        <f t="shared" si="3"/>
        <v>否</v>
      </c>
    </row>
    <row r="116" s="293" customFormat="1" ht="38" hidden="1" customHeight="1" spans="1:6">
      <c r="A116" s="316" t="s">
        <v>2890</v>
      </c>
      <c r="B116" s="317" t="s">
        <v>2891</v>
      </c>
      <c r="C116" s="318"/>
      <c r="D116" s="318"/>
      <c r="E116" s="319">
        <f t="shared" si="2"/>
        <v>0</v>
      </c>
      <c r="F116" s="315" t="str">
        <f t="shared" si="3"/>
        <v>否</v>
      </c>
    </row>
    <row r="117" s="293" customFormat="1" ht="38" hidden="1" customHeight="1" spans="1:6">
      <c r="A117" s="316" t="s">
        <v>2892</v>
      </c>
      <c r="B117" s="317" t="s">
        <v>2893</v>
      </c>
      <c r="C117" s="318"/>
      <c r="D117" s="318"/>
      <c r="E117" s="319">
        <f t="shared" si="2"/>
        <v>0</v>
      </c>
      <c r="F117" s="315" t="str">
        <f t="shared" si="3"/>
        <v>否</v>
      </c>
    </row>
    <row r="118" ht="38" hidden="1" customHeight="1" spans="1:6">
      <c r="A118" s="316" t="s">
        <v>2894</v>
      </c>
      <c r="B118" s="317" t="s">
        <v>2895</v>
      </c>
      <c r="C118" s="318"/>
      <c r="D118" s="318"/>
      <c r="E118" s="319">
        <f t="shared" si="2"/>
        <v>0</v>
      </c>
      <c r="F118" s="315" t="str">
        <f t="shared" si="3"/>
        <v>否</v>
      </c>
    </row>
    <row r="119" s="293" customFormat="1" ht="38" hidden="1" customHeight="1" spans="1:6">
      <c r="A119" s="333">
        <v>21370</v>
      </c>
      <c r="B119" s="320" t="s">
        <v>2896</v>
      </c>
      <c r="C119" s="318"/>
      <c r="D119" s="318"/>
      <c r="E119" s="319">
        <f t="shared" si="2"/>
        <v>0</v>
      </c>
      <c r="F119" s="315" t="str">
        <f t="shared" si="3"/>
        <v>否</v>
      </c>
    </row>
    <row r="120" s="293" customFormat="1" ht="38" hidden="1" customHeight="1" spans="1:6">
      <c r="A120" s="333">
        <v>2137001</v>
      </c>
      <c r="B120" s="317" t="s">
        <v>2746</v>
      </c>
      <c r="C120" s="318"/>
      <c r="D120" s="318"/>
      <c r="E120" s="319">
        <f t="shared" si="2"/>
        <v>0</v>
      </c>
      <c r="F120" s="315" t="str">
        <f t="shared" si="3"/>
        <v>否</v>
      </c>
    </row>
    <row r="121" ht="38" hidden="1" customHeight="1" spans="1:6">
      <c r="A121" s="333">
        <v>2137099</v>
      </c>
      <c r="B121" s="317" t="s">
        <v>2897</v>
      </c>
      <c r="C121" s="318"/>
      <c r="D121" s="318"/>
      <c r="E121" s="319">
        <f t="shared" si="2"/>
        <v>0</v>
      </c>
      <c r="F121" s="315" t="str">
        <f t="shared" si="3"/>
        <v>否</v>
      </c>
    </row>
    <row r="122" s="293" customFormat="1" ht="38" hidden="1" customHeight="1" spans="1:6">
      <c r="A122" s="333">
        <v>21371</v>
      </c>
      <c r="B122" s="317" t="s">
        <v>2898</v>
      </c>
      <c r="C122" s="318"/>
      <c r="D122" s="318"/>
      <c r="E122" s="319">
        <f t="shared" si="2"/>
        <v>0</v>
      </c>
      <c r="F122" s="315" t="str">
        <f t="shared" si="3"/>
        <v>否</v>
      </c>
    </row>
    <row r="123" ht="38" hidden="1" customHeight="1" spans="1:6">
      <c r="A123" s="333">
        <v>2137101</v>
      </c>
      <c r="B123" s="317" t="s">
        <v>2889</v>
      </c>
      <c r="C123" s="318"/>
      <c r="D123" s="318"/>
      <c r="E123" s="319">
        <f t="shared" si="2"/>
        <v>0</v>
      </c>
      <c r="F123" s="315" t="str">
        <f t="shared" si="3"/>
        <v>否</v>
      </c>
    </row>
    <row r="124" s="293" customFormat="1" ht="38" hidden="1" customHeight="1" spans="1:6">
      <c r="A124" s="333">
        <v>2137102</v>
      </c>
      <c r="B124" s="317" t="s">
        <v>2899</v>
      </c>
      <c r="C124" s="318"/>
      <c r="D124" s="318"/>
      <c r="E124" s="319">
        <f t="shared" si="2"/>
        <v>0</v>
      </c>
      <c r="F124" s="315" t="str">
        <f t="shared" si="3"/>
        <v>否</v>
      </c>
    </row>
    <row r="125" s="293" customFormat="1" ht="38" hidden="1" customHeight="1" spans="1:6">
      <c r="A125" s="333">
        <v>2137103</v>
      </c>
      <c r="B125" s="317" t="s">
        <v>2893</v>
      </c>
      <c r="C125" s="318"/>
      <c r="D125" s="318"/>
      <c r="E125" s="319">
        <f t="shared" si="2"/>
        <v>0</v>
      </c>
      <c r="F125" s="315" t="str">
        <f t="shared" si="3"/>
        <v>否</v>
      </c>
    </row>
    <row r="126" s="293" customFormat="1" ht="38" hidden="1" customHeight="1" spans="1:6">
      <c r="A126" s="333">
        <v>2137199</v>
      </c>
      <c r="B126" s="317" t="s">
        <v>2900</v>
      </c>
      <c r="C126" s="318"/>
      <c r="D126" s="318"/>
      <c r="E126" s="319">
        <f t="shared" si="2"/>
        <v>0</v>
      </c>
      <c r="F126" s="315" t="str">
        <f t="shared" si="3"/>
        <v>否</v>
      </c>
    </row>
    <row r="127" s="293" customFormat="1" ht="38" customHeight="1" spans="1:6">
      <c r="A127" s="333" t="s">
        <v>2901</v>
      </c>
      <c r="B127" s="395" t="s">
        <v>2902</v>
      </c>
      <c r="C127" s="393">
        <f>C128</f>
        <v>128</v>
      </c>
      <c r="D127" s="393">
        <v>0</v>
      </c>
      <c r="E127" s="396">
        <f t="shared" si="2"/>
        <v>-1</v>
      </c>
      <c r="F127" s="315" t="str">
        <f t="shared" si="3"/>
        <v>是</v>
      </c>
    </row>
    <row r="128" s="293" customFormat="1" ht="38" customHeight="1" spans="1:6">
      <c r="A128" s="333" t="s">
        <v>2903</v>
      </c>
      <c r="B128" s="331" t="s">
        <v>2904</v>
      </c>
      <c r="C128" s="393">
        <v>128</v>
      </c>
      <c r="D128" s="394" t="s">
        <v>59</v>
      </c>
      <c r="E128" s="375">
        <f t="shared" si="2"/>
        <v>0</v>
      </c>
      <c r="F128" s="315" t="str">
        <f t="shared" si="3"/>
        <v>是</v>
      </c>
    </row>
    <row r="129" s="293" customFormat="1" ht="38" customHeight="1" spans="1:6">
      <c r="A129" s="333" t="s">
        <v>2905</v>
      </c>
      <c r="B129" s="395" t="s">
        <v>2906</v>
      </c>
      <c r="C129" s="393">
        <v>0</v>
      </c>
      <c r="D129" s="393">
        <f>D130</f>
        <v>1300</v>
      </c>
      <c r="E129" s="396">
        <f t="shared" si="2"/>
        <v>0</v>
      </c>
      <c r="F129" s="315" t="str">
        <f t="shared" si="3"/>
        <v>是</v>
      </c>
    </row>
    <row r="130" s="293" customFormat="1" ht="38" customHeight="1" spans="1:6">
      <c r="A130" s="333" t="s">
        <v>2907</v>
      </c>
      <c r="B130" s="331" t="s">
        <v>2908</v>
      </c>
      <c r="C130" s="393">
        <v>0</v>
      </c>
      <c r="D130" s="394">
        <v>1300</v>
      </c>
      <c r="E130" s="375">
        <f t="shared" si="2"/>
        <v>0</v>
      </c>
      <c r="F130" s="315" t="str">
        <f t="shared" si="3"/>
        <v>是</v>
      </c>
    </row>
    <row r="131" s="293" customFormat="1" ht="38" customHeight="1" spans="1:6">
      <c r="A131" s="312" t="s">
        <v>104</v>
      </c>
      <c r="B131" s="313" t="s">
        <v>2909</v>
      </c>
      <c r="C131" s="322"/>
      <c r="D131" s="322"/>
      <c r="E131" s="330">
        <f t="shared" si="2"/>
        <v>0</v>
      </c>
      <c r="F131" s="315" t="str">
        <f t="shared" si="3"/>
        <v>是</v>
      </c>
    </row>
    <row r="132" s="293" customFormat="1" ht="38" hidden="1" customHeight="1" spans="1:6">
      <c r="A132" s="316" t="s">
        <v>2910</v>
      </c>
      <c r="B132" s="317" t="s">
        <v>2911</v>
      </c>
      <c r="C132" s="318"/>
      <c r="D132" s="318"/>
      <c r="E132" s="319">
        <f t="shared" si="2"/>
        <v>0</v>
      </c>
      <c r="F132" s="315" t="str">
        <f t="shared" si="3"/>
        <v>否</v>
      </c>
    </row>
    <row r="133" ht="38" hidden="1" customHeight="1" spans="1:6">
      <c r="A133" s="316" t="s">
        <v>2912</v>
      </c>
      <c r="B133" s="317" t="s">
        <v>2913</v>
      </c>
      <c r="C133" s="318"/>
      <c r="D133" s="318"/>
      <c r="E133" s="319">
        <f t="shared" ref="E133:E196" si="4">IF(C133&lt;0,"",IFERROR(D133/C133-1,0))</f>
        <v>0</v>
      </c>
      <c r="F133" s="315" t="str">
        <f t="shared" ref="F133:F196" si="5">IF(LEN(A133)=3,"是",IF(B133&lt;&gt;"",IF(SUM(C133:D133)&lt;&gt;0,"是","否"),"是"))</f>
        <v>否</v>
      </c>
    </row>
    <row r="134" s="293" customFormat="1" ht="38" hidden="1" customHeight="1" spans="1:6">
      <c r="A134" s="316" t="s">
        <v>2914</v>
      </c>
      <c r="B134" s="317" t="s">
        <v>2915</v>
      </c>
      <c r="C134" s="318"/>
      <c r="D134" s="318"/>
      <c r="E134" s="319">
        <f t="shared" si="4"/>
        <v>0</v>
      </c>
      <c r="F134" s="315" t="str">
        <f t="shared" si="5"/>
        <v>否</v>
      </c>
    </row>
    <row r="135" s="293" customFormat="1" ht="38" hidden="1" customHeight="1" spans="1:6">
      <c r="A135" s="316" t="s">
        <v>2916</v>
      </c>
      <c r="B135" s="317" t="s">
        <v>2917</v>
      </c>
      <c r="C135" s="318"/>
      <c r="D135" s="318"/>
      <c r="E135" s="319">
        <f t="shared" si="4"/>
        <v>0</v>
      </c>
      <c r="F135" s="315" t="str">
        <f t="shared" si="5"/>
        <v>否</v>
      </c>
    </row>
    <row r="136" s="293" customFormat="1" ht="38" hidden="1" customHeight="1" spans="1:6">
      <c r="A136" s="316" t="s">
        <v>2918</v>
      </c>
      <c r="B136" s="317" t="s">
        <v>2919</v>
      </c>
      <c r="C136" s="318"/>
      <c r="D136" s="318"/>
      <c r="E136" s="319">
        <f t="shared" si="4"/>
        <v>0</v>
      </c>
      <c r="F136" s="315" t="str">
        <f t="shared" si="5"/>
        <v>否</v>
      </c>
    </row>
    <row r="137" ht="38" hidden="1" customHeight="1" spans="1:6">
      <c r="A137" s="316" t="s">
        <v>2920</v>
      </c>
      <c r="B137" s="317" t="s">
        <v>2921</v>
      </c>
      <c r="C137" s="318"/>
      <c r="D137" s="318"/>
      <c r="E137" s="319">
        <f t="shared" si="4"/>
        <v>0</v>
      </c>
      <c r="F137" s="315" t="str">
        <f t="shared" si="5"/>
        <v>否</v>
      </c>
    </row>
    <row r="138" ht="38" hidden="1" customHeight="1" spans="1:6">
      <c r="A138" s="316" t="s">
        <v>2922</v>
      </c>
      <c r="B138" s="317" t="s">
        <v>2917</v>
      </c>
      <c r="C138" s="318"/>
      <c r="D138" s="318"/>
      <c r="E138" s="319">
        <f t="shared" si="4"/>
        <v>0</v>
      </c>
      <c r="F138" s="315" t="str">
        <f t="shared" si="5"/>
        <v>否</v>
      </c>
    </row>
    <row r="139" s="293" customFormat="1" ht="38" hidden="1" customHeight="1" spans="1:6">
      <c r="A139" s="316" t="s">
        <v>2923</v>
      </c>
      <c r="B139" s="317" t="s">
        <v>2924</v>
      </c>
      <c r="C139" s="318"/>
      <c r="D139" s="318"/>
      <c r="E139" s="319">
        <f t="shared" si="4"/>
        <v>0</v>
      </c>
      <c r="F139" s="315" t="str">
        <f t="shared" si="5"/>
        <v>否</v>
      </c>
    </row>
    <row r="140" ht="38" hidden="1" customHeight="1" spans="1:6">
      <c r="A140" s="316" t="s">
        <v>2925</v>
      </c>
      <c r="B140" s="317" t="s">
        <v>2926</v>
      </c>
      <c r="C140" s="318"/>
      <c r="D140" s="318"/>
      <c r="E140" s="319">
        <f t="shared" si="4"/>
        <v>0</v>
      </c>
      <c r="F140" s="315" t="str">
        <f t="shared" si="5"/>
        <v>否</v>
      </c>
    </row>
    <row r="141" ht="38" hidden="1" customHeight="1" spans="1:6">
      <c r="A141" s="316" t="s">
        <v>2927</v>
      </c>
      <c r="B141" s="317" t="s">
        <v>2928</v>
      </c>
      <c r="C141" s="318"/>
      <c r="D141" s="318"/>
      <c r="E141" s="319">
        <f t="shared" si="4"/>
        <v>0</v>
      </c>
      <c r="F141" s="315" t="str">
        <f t="shared" si="5"/>
        <v>否</v>
      </c>
    </row>
    <row r="142" s="293" customFormat="1" ht="38" hidden="1" customHeight="1" spans="1:6">
      <c r="A142" s="316" t="s">
        <v>2929</v>
      </c>
      <c r="B142" s="320" t="s">
        <v>2930</v>
      </c>
      <c r="C142" s="318"/>
      <c r="D142" s="318"/>
      <c r="E142" s="319">
        <f t="shared" si="4"/>
        <v>0</v>
      </c>
      <c r="F142" s="315" t="str">
        <f t="shared" si="5"/>
        <v>否</v>
      </c>
    </row>
    <row r="143" s="293" customFormat="1" ht="38" hidden="1" customHeight="1" spans="1:6">
      <c r="A143" s="316" t="s">
        <v>2931</v>
      </c>
      <c r="B143" s="317" t="s">
        <v>2932</v>
      </c>
      <c r="C143" s="318"/>
      <c r="D143" s="318"/>
      <c r="E143" s="319">
        <f t="shared" si="4"/>
        <v>0</v>
      </c>
      <c r="F143" s="315" t="str">
        <f t="shared" si="5"/>
        <v>否</v>
      </c>
    </row>
    <row r="144" s="293" customFormat="1" ht="38" hidden="1" customHeight="1" spans="1:6">
      <c r="A144" s="316" t="s">
        <v>2933</v>
      </c>
      <c r="B144" s="317" t="s">
        <v>2934</v>
      </c>
      <c r="C144" s="318"/>
      <c r="D144" s="318"/>
      <c r="E144" s="319">
        <f t="shared" si="4"/>
        <v>0</v>
      </c>
      <c r="F144" s="315" t="str">
        <f t="shared" si="5"/>
        <v>否</v>
      </c>
    </row>
    <row r="145" s="293" customFormat="1" ht="38" hidden="1" customHeight="1" spans="1:6">
      <c r="A145" s="316" t="s">
        <v>2935</v>
      </c>
      <c r="B145" s="317" t="s">
        <v>2936</v>
      </c>
      <c r="C145" s="318"/>
      <c r="D145" s="318"/>
      <c r="E145" s="319">
        <f t="shared" si="4"/>
        <v>0</v>
      </c>
      <c r="F145" s="315" t="str">
        <f t="shared" si="5"/>
        <v>否</v>
      </c>
    </row>
    <row r="146" s="293" customFormat="1" ht="38" hidden="1" customHeight="1" spans="1:6">
      <c r="A146" s="316" t="s">
        <v>2937</v>
      </c>
      <c r="B146" s="317" t="s">
        <v>2938</v>
      </c>
      <c r="C146" s="318"/>
      <c r="D146" s="318"/>
      <c r="E146" s="319">
        <f t="shared" si="4"/>
        <v>0</v>
      </c>
      <c r="F146" s="315" t="str">
        <f t="shared" si="5"/>
        <v>否</v>
      </c>
    </row>
    <row r="147" s="293" customFormat="1" ht="38" hidden="1" customHeight="1" spans="1:6">
      <c r="A147" s="316" t="s">
        <v>2939</v>
      </c>
      <c r="B147" s="320" t="s">
        <v>2940</v>
      </c>
      <c r="C147" s="318"/>
      <c r="D147" s="318"/>
      <c r="E147" s="319">
        <f t="shared" si="4"/>
        <v>0</v>
      </c>
      <c r="F147" s="315" t="str">
        <f t="shared" si="5"/>
        <v>否</v>
      </c>
    </row>
    <row r="148" s="293" customFormat="1" ht="38" hidden="1" customHeight="1" spans="1:6">
      <c r="A148" s="316" t="s">
        <v>2941</v>
      </c>
      <c r="B148" s="317" t="s">
        <v>2942</v>
      </c>
      <c r="C148" s="318"/>
      <c r="D148" s="318"/>
      <c r="E148" s="319">
        <f t="shared" si="4"/>
        <v>0</v>
      </c>
      <c r="F148" s="315" t="str">
        <f t="shared" si="5"/>
        <v>否</v>
      </c>
    </row>
    <row r="149" s="293" customFormat="1" ht="38" hidden="1" customHeight="1" spans="1:6">
      <c r="A149" s="316" t="s">
        <v>2943</v>
      </c>
      <c r="B149" s="317" t="s">
        <v>2944</v>
      </c>
      <c r="C149" s="318"/>
      <c r="D149" s="318"/>
      <c r="E149" s="319">
        <f t="shared" si="4"/>
        <v>0</v>
      </c>
      <c r="F149" s="315" t="str">
        <f t="shared" si="5"/>
        <v>否</v>
      </c>
    </row>
    <row r="150" s="293" customFormat="1" ht="38" hidden="1" customHeight="1" spans="1:6">
      <c r="A150" s="316" t="s">
        <v>2945</v>
      </c>
      <c r="B150" s="317" t="s">
        <v>2946</v>
      </c>
      <c r="C150" s="318"/>
      <c r="D150" s="318"/>
      <c r="E150" s="319">
        <f t="shared" si="4"/>
        <v>0</v>
      </c>
      <c r="F150" s="315" t="str">
        <f t="shared" si="5"/>
        <v>否</v>
      </c>
    </row>
    <row r="151" s="293" customFormat="1" ht="38" hidden="1" customHeight="1" spans="1:6">
      <c r="A151" s="316" t="s">
        <v>2947</v>
      </c>
      <c r="B151" s="317" t="s">
        <v>2948</v>
      </c>
      <c r="C151" s="318"/>
      <c r="D151" s="318"/>
      <c r="E151" s="319">
        <f t="shared" si="4"/>
        <v>0</v>
      </c>
      <c r="F151" s="315" t="str">
        <f t="shared" si="5"/>
        <v>否</v>
      </c>
    </row>
    <row r="152" s="293" customFormat="1" ht="38" hidden="1" customHeight="1" spans="1:6">
      <c r="A152" s="316" t="s">
        <v>2949</v>
      </c>
      <c r="B152" s="317" t="s">
        <v>2950</v>
      </c>
      <c r="C152" s="318"/>
      <c r="D152" s="318"/>
      <c r="E152" s="319">
        <f t="shared" si="4"/>
        <v>0</v>
      </c>
      <c r="F152" s="315" t="str">
        <f t="shared" si="5"/>
        <v>否</v>
      </c>
    </row>
    <row r="153" s="293" customFormat="1" ht="38" hidden="1" customHeight="1" spans="1:6">
      <c r="A153" s="316" t="s">
        <v>2951</v>
      </c>
      <c r="B153" s="317" t="s">
        <v>2952</v>
      </c>
      <c r="C153" s="318"/>
      <c r="D153" s="318"/>
      <c r="E153" s="319">
        <f t="shared" si="4"/>
        <v>0</v>
      </c>
      <c r="F153" s="315" t="str">
        <f t="shared" si="5"/>
        <v>否</v>
      </c>
    </row>
    <row r="154" s="293" customFormat="1" ht="38" hidden="1" customHeight="1" spans="1:6">
      <c r="A154" s="316" t="s">
        <v>2953</v>
      </c>
      <c r="B154" s="317" t="s">
        <v>2954</v>
      </c>
      <c r="C154" s="318"/>
      <c r="D154" s="318"/>
      <c r="E154" s="319">
        <f t="shared" si="4"/>
        <v>0</v>
      </c>
      <c r="F154" s="315" t="str">
        <f t="shared" si="5"/>
        <v>否</v>
      </c>
    </row>
    <row r="155" s="293" customFormat="1" ht="38" hidden="1" customHeight="1" spans="1:6">
      <c r="A155" s="316" t="s">
        <v>2955</v>
      </c>
      <c r="B155" s="317" t="s">
        <v>2956</v>
      </c>
      <c r="C155" s="318"/>
      <c r="D155" s="318"/>
      <c r="E155" s="319">
        <f t="shared" si="4"/>
        <v>0</v>
      </c>
      <c r="F155" s="315" t="str">
        <f t="shared" si="5"/>
        <v>否</v>
      </c>
    </row>
    <row r="156" s="293" customFormat="1" ht="38" hidden="1" customHeight="1" spans="1:6">
      <c r="A156" s="316" t="s">
        <v>2957</v>
      </c>
      <c r="B156" s="317" t="s">
        <v>2958</v>
      </c>
      <c r="C156" s="318"/>
      <c r="D156" s="318"/>
      <c r="E156" s="319">
        <f t="shared" si="4"/>
        <v>0</v>
      </c>
      <c r="F156" s="315" t="str">
        <f t="shared" si="5"/>
        <v>否</v>
      </c>
    </row>
    <row r="157" s="293" customFormat="1" ht="38" hidden="1" customHeight="1" spans="1:6">
      <c r="A157" s="316" t="s">
        <v>2959</v>
      </c>
      <c r="B157" s="317" t="s">
        <v>2960</v>
      </c>
      <c r="C157" s="318"/>
      <c r="D157" s="318"/>
      <c r="E157" s="319">
        <f t="shared" si="4"/>
        <v>0</v>
      </c>
      <c r="F157" s="315" t="str">
        <f t="shared" si="5"/>
        <v>否</v>
      </c>
    </row>
    <row r="158" s="293" customFormat="1" ht="38" hidden="1" customHeight="1" spans="1:6">
      <c r="A158" s="316" t="s">
        <v>2961</v>
      </c>
      <c r="B158" s="317" t="s">
        <v>2962</v>
      </c>
      <c r="C158" s="318"/>
      <c r="D158" s="318"/>
      <c r="E158" s="319">
        <f t="shared" si="4"/>
        <v>0</v>
      </c>
      <c r="F158" s="315" t="str">
        <f t="shared" si="5"/>
        <v>否</v>
      </c>
    </row>
    <row r="159" ht="38" hidden="1" customHeight="1" spans="1:6">
      <c r="A159" s="316" t="s">
        <v>2963</v>
      </c>
      <c r="B159" s="317" t="s">
        <v>2964</v>
      </c>
      <c r="C159" s="318"/>
      <c r="D159" s="318"/>
      <c r="E159" s="319">
        <f t="shared" si="4"/>
        <v>0</v>
      </c>
      <c r="F159" s="315" t="str">
        <f t="shared" si="5"/>
        <v>否</v>
      </c>
    </row>
    <row r="160" ht="38" hidden="1" customHeight="1" spans="1:6">
      <c r="A160" s="316" t="s">
        <v>2965</v>
      </c>
      <c r="B160" s="317" t="s">
        <v>2966</v>
      </c>
      <c r="C160" s="318"/>
      <c r="D160" s="318"/>
      <c r="E160" s="319">
        <f t="shared" si="4"/>
        <v>0</v>
      </c>
      <c r="F160" s="315" t="str">
        <f t="shared" si="5"/>
        <v>否</v>
      </c>
    </row>
    <row r="161" s="293" customFormat="1" ht="38" hidden="1" customHeight="1" spans="1:6">
      <c r="A161" s="316" t="s">
        <v>2967</v>
      </c>
      <c r="B161" s="317" t="s">
        <v>2968</v>
      </c>
      <c r="C161" s="318"/>
      <c r="D161" s="318"/>
      <c r="E161" s="319">
        <f t="shared" si="4"/>
        <v>0</v>
      </c>
      <c r="F161" s="315" t="str">
        <f t="shared" si="5"/>
        <v>否</v>
      </c>
    </row>
    <row r="162" ht="38" hidden="1" customHeight="1" spans="1:6">
      <c r="A162" s="316" t="s">
        <v>2969</v>
      </c>
      <c r="B162" s="317" t="s">
        <v>2970</v>
      </c>
      <c r="C162" s="318"/>
      <c r="D162" s="318"/>
      <c r="E162" s="319">
        <f t="shared" si="4"/>
        <v>0</v>
      </c>
      <c r="F162" s="315" t="str">
        <f t="shared" si="5"/>
        <v>否</v>
      </c>
    </row>
    <row r="163" ht="38" hidden="1" customHeight="1" spans="1:6">
      <c r="A163" s="316" t="s">
        <v>2971</v>
      </c>
      <c r="B163" s="320" t="s">
        <v>2972</v>
      </c>
      <c r="C163" s="318"/>
      <c r="D163" s="318"/>
      <c r="E163" s="319">
        <f t="shared" si="4"/>
        <v>0</v>
      </c>
      <c r="F163" s="315" t="str">
        <f t="shared" si="5"/>
        <v>否</v>
      </c>
    </row>
    <row r="164" s="293" customFormat="1" ht="38" hidden="1" customHeight="1" spans="1:6">
      <c r="A164" s="316" t="s">
        <v>2973</v>
      </c>
      <c r="B164" s="317" t="s">
        <v>2974</v>
      </c>
      <c r="C164" s="318"/>
      <c r="D164" s="318"/>
      <c r="E164" s="319">
        <f t="shared" si="4"/>
        <v>0</v>
      </c>
      <c r="F164" s="315" t="str">
        <f t="shared" si="5"/>
        <v>否</v>
      </c>
    </row>
    <row r="165" s="293" customFormat="1" ht="38" hidden="1" customHeight="1" spans="1:6">
      <c r="A165" s="316" t="s">
        <v>2975</v>
      </c>
      <c r="B165" s="317" t="s">
        <v>2976</v>
      </c>
      <c r="C165" s="318"/>
      <c r="D165" s="318"/>
      <c r="E165" s="319">
        <f t="shared" si="4"/>
        <v>0</v>
      </c>
      <c r="F165" s="315" t="str">
        <f t="shared" si="5"/>
        <v>否</v>
      </c>
    </row>
    <row r="166" s="293" customFormat="1" ht="38" hidden="1" customHeight="1" spans="1:6">
      <c r="A166" s="316" t="s">
        <v>2977</v>
      </c>
      <c r="B166" s="317" t="s">
        <v>2978</v>
      </c>
      <c r="C166" s="318"/>
      <c r="D166" s="318"/>
      <c r="E166" s="319">
        <f t="shared" si="4"/>
        <v>0</v>
      </c>
      <c r="F166" s="315" t="str">
        <f t="shared" si="5"/>
        <v>否</v>
      </c>
    </row>
    <row r="167" s="293" customFormat="1" ht="38" hidden="1" customHeight="1" spans="1:6">
      <c r="A167" s="316" t="s">
        <v>2979</v>
      </c>
      <c r="B167" s="317" t="s">
        <v>2980</v>
      </c>
      <c r="C167" s="318"/>
      <c r="D167" s="318"/>
      <c r="E167" s="319">
        <f t="shared" si="4"/>
        <v>0</v>
      </c>
      <c r="F167" s="315" t="str">
        <f t="shared" si="5"/>
        <v>否</v>
      </c>
    </row>
    <row r="168" s="293" customFormat="1" ht="38" hidden="1" customHeight="1" spans="1:6">
      <c r="A168" s="316" t="s">
        <v>2981</v>
      </c>
      <c r="B168" s="317" t="s">
        <v>2982</v>
      </c>
      <c r="C168" s="318"/>
      <c r="D168" s="318"/>
      <c r="E168" s="319">
        <f t="shared" si="4"/>
        <v>0</v>
      </c>
      <c r="F168" s="315" t="str">
        <f t="shared" si="5"/>
        <v>否</v>
      </c>
    </row>
    <row r="169" s="293" customFormat="1" ht="38" hidden="1" customHeight="1" spans="1:6">
      <c r="A169" s="316" t="s">
        <v>2983</v>
      </c>
      <c r="B169" s="317" t="s">
        <v>2984</v>
      </c>
      <c r="C169" s="318"/>
      <c r="D169" s="318"/>
      <c r="E169" s="319">
        <f t="shared" si="4"/>
        <v>0</v>
      </c>
      <c r="F169" s="315" t="str">
        <f t="shared" si="5"/>
        <v>否</v>
      </c>
    </row>
    <row r="170" s="293" customFormat="1" ht="38" hidden="1" customHeight="1" spans="1:6">
      <c r="A170" s="316" t="s">
        <v>2985</v>
      </c>
      <c r="B170" s="317" t="s">
        <v>2986</v>
      </c>
      <c r="C170" s="318"/>
      <c r="D170" s="318"/>
      <c r="E170" s="319">
        <f t="shared" si="4"/>
        <v>0</v>
      </c>
      <c r="F170" s="315" t="str">
        <f t="shared" si="5"/>
        <v>否</v>
      </c>
    </row>
    <row r="171" ht="38" hidden="1" customHeight="1" spans="1:6">
      <c r="A171" s="316" t="s">
        <v>2987</v>
      </c>
      <c r="B171" s="317" t="s">
        <v>2988</v>
      </c>
      <c r="C171" s="318"/>
      <c r="D171" s="318"/>
      <c r="E171" s="319">
        <f t="shared" si="4"/>
        <v>0</v>
      </c>
      <c r="F171" s="315" t="str">
        <f t="shared" si="5"/>
        <v>否</v>
      </c>
    </row>
    <row r="172" ht="38" hidden="1" customHeight="1" spans="1:6">
      <c r="A172" s="316" t="s">
        <v>2989</v>
      </c>
      <c r="B172" s="317" t="s">
        <v>2990</v>
      </c>
      <c r="C172" s="318"/>
      <c r="D172" s="318"/>
      <c r="E172" s="319">
        <f t="shared" si="4"/>
        <v>0</v>
      </c>
      <c r="F172" s="315" t="str">
        <f t="shared" si="5"/>
        <v>否</v>
      </c>
    </row>
    <row r="173" s="293" customFormat="1" ht="38" hidden="1" customHeight="1" spans="1:6">
      <c r="A173" s="316" t="s">
        <v>2991</v>
      </c>
      <c r="B173" s="317" t="s">
        <v>2913</v>
      </c>
      <c r="C173" s="318"/>
      <c r="D173" s="318"/>
      <c r="E173" s="319">
        <f t="shared" si="4"/>
        <v>0</v>
      </c>
      <c r="F173" s="315" t="str">
        <f t="shared" si="5"/>
        <v>否</v>
      </c>
    </row>
    <row r="174" s="293" customFormat="1" ht="38" hidden="1" customHeight="1" spans="1:6">
      <c r="A174" s="316" t="s">
        <v>2992</v>
      </c>
      <c r="B174" s="317" t="s">
        <v>2993</v>
      </c>
      <c r="C174" s="318"/>
      <c r="D174" s="318"/>
      <c r="E174" s="319">
        <f t="shared" si="4"/>
        <v>0</v>
      </c>
      <c r="F174" s="315" t="str">
        <f t="shared" si="5"/>
        <v>否</v>
      </c>
    </row>
    <row r="175" s="293" customFormat="1" ht="38" hidden="1" customHeight="1" spans="1:6">
      <c r="A175" s="316" t="s">
        <v>2994</v>
      </c>
      <c r="B175" s="320" t="s">
        <v>2995</v>
      </c>
      <c r="C175" s="318"/>
      <c r="D175" s="318"/>
      <c r="E175" s="319">
        <f t="shared" si="4"/>
        <v>0</v>
      </c>
      <c r="F175" s="315" t="str">
        <f t="shared" si="5"/>
        <v>否</v>
      </c>
    </row>
    <row r="176" s="293" customFormat="1" ht="38" hidden="1" customHeight="1" spans="1:6">
      <c r="A176" s="316" t="s">
        <v>2996</v>
      </c>
      <c r="B176" s="317" t="s">
        <v>2913</v>
      </c>
      <c r="C176" s="318"/>
      <c r="D176" s="318"/>
      <c r="E176" s="319">
        <f t="shared" si="4"/>
        <v>0</v>
      </c>
      <c r="F176" s="315" t="str">
        <f t="shared" si="5"/>
        <v>否</v>
      </c>
    </row>
    <row r="177" s="293" customFormat="1" ht="38" hidden="1" customHeight="1" spans="1:6">
      <c r="A177" s="316" t="s">
        <v>2997</v>
      </c>
      <c r="B177" s="317" t="s">
        <v>2998</v>
      </c>
      <c r="C177" s="318"/>
      <c r="D177" s="318"/>
      <c r="E177" s="319">
        <f t="shared" si="4"/>
        <v>0</v>
      </c>
      <c r="F177" s="315" t="str">
        <f t="shared" si="5"/>
        <v>否</v>
      </c>
    </row>
    <row r="178" s="293" customFormat="1" ht="38" hidden="1" customHeight="1" spans="1:6">
      <c r="A178" s="316" t="s">
        <v>2999</v>
      </c>
      <c r="B178" s="317" t="s">
        <v>3000</v>
      </c>
      <c r="C178" s="318"/>
      <c r="D178" s="318"/>
      <c r="E178" s="319">
        <f t="shared" si="4"/>
        <v>0</v>
      </c>
      <c r="F178" s="315" t="str">
        <f t="shared" si="5"/>
        <v>否</v>
      </c>
    </row>
    <row r="179" ht="38" hidden="1" customHeight="1" spans="1:6">
      <c r="A179" s="316" t="s">
        <v>3001</v>
      </c>
      <c r="B179" s="317" t="s">
        <v>3002</v>
      </c>
      <c r="C179" s="318"/>
      <c r="D179" s="318"/>
      <c r="E179" s="319">
        <f t="shared" si="4"/>
        <v>0</v>
      </c>
      <c r="F179" s="315" t="str">
        <f t="shared" si="5"/>
        <v>否</v>
      </c>
    </row>
    <row r="180" ht="38" hidden="1" customHeight="1" spans="1:6">
      <c r="A180" s="316" t="s">
        <v>3003</v>
      </c>
      <c r="B180" s="317" t="s">
        <v>2932</v>
      </c>
      <c r="C180" s="318"/>
      <c r="D180" s="318"/>
      <c r="E180" s="319">
        <f t="shared" si="4"/>
        <v>0</v>
      </c>
      <c r="F180" s="315" t="str">
        <f t="shared" si="5"/>
        <v>否</v>
      </c>
    </row>
    <row r="181" ht="38" hidden="1" customHeight="1" spans="1:6">
      <c r="A181" s="316" t="s">
        <v>3004</v>
      </c>
      <c r="B181" s="317" t="s">
        <v>2936</v>
      </c>
      <c r="C181" s="318"/>
      <c r="D181" s="318"/>
      <c r="E181" s="319">
        <f t="shared" si="4"/>
        <v>0</v>
      </c>
      <c r="F181" s="315" t="str">
        <f t="shared" si="5"/>
        <v>否</v>
      </c>
    </row>
    <row r="182" s="293" customFormat="1" ht="38" hidden="1" customHeight="1" spans="1:6">
      <c r="A182" s="316" t="s">
        <v>3005</v>
      </c>
      <c r="B182" s="317" t="s">
        <v>3006</v>
      </c>
      <c r="C182" s="318"/>
      <c r="D182" s="318"/>
      <c r="E182" s="319">
        <f t="shared" si="4"/>
        <v>0</v>
      </c>
      <c r="F182" s="315" t="str">
        <f t="shared" si="5"/>
        <v>否</v>
      </c>
    </row>
    <row r="183" ht="38" customHeight="1" spans="1:6">
      <c r="A183" s="312" t="s">
        <v>106</v>
      </c>
      <c r="B183" s="313" t="s">
        <v>3007</v>
      </c>
      <c r="C183" s="322"/>
      <c r="D183" s="322"/>
      <c r="E183" s="330">
        <f t="shared" si="4"/>
        <v>0</v>
      </c>
      <c r="F183" s="315" t="str">
        <f t="shared" si="5"/>
        <v>是</v>
      </c>
    </row>
    <row r="184" ht="38" hidden="1" customHeight="1" spans="1:6">
      <c r="A184" s="316" t="s">
        <v>3008</v>
      </c>
      <c r="B184" s="320" t="s">
        <v>3009</v>
      </c>
      <c r="C184" s="318"/>
      <c r="D184" s="318"/>
      <c r="E184" s="319">
        <f t="shared" si="4"/>
        <v>0</v>
      </c>
      <c r="F184" s="315" t="str">
        <f t="shared" si="5"/>
        <v>否</v>
      </c>
    </row>
    <row r="185" ht="38" hidden="1" customHeight="1" spans="1:6">
      <c r="A185" s="316" t="s">
        <v>3010</v>
      </c>
      <c r="B185" s="317" t="s">
        <v>3011</v>
      </c>
      <c r="C185" s="318"/>
      <c r="D185" s="318"/>
      <c r="E185" s="319">
        <f t="shared" si="4"/>
        <v>0</v>
      </c>
      <c r="F185" s="315" t="str">
        <f t="shared" si="5"/>
        <v>否</v>
      </c>
    </row>
    <row r="186" s="293" customFormat="1" ht="38" hidden="1" customHeight="1" spans="1:6">
      <c r="A186" s="316" t="s">
        <v>3012</v>
      </c>
      <c r="B186" s="317" t="s">
        <v>3013</v>
      </c>
      <c r="C186" s="318"/>
      <c r="D186" s="318"/>
      <c r="E186" s="319">
        <f t="shared" si="4"/>
        <v>0</v>
      </c>
      <c r="F186" s="315" t="str">
        <f t="shared" si="5"/>
        <v>否</v>
      </c>
    </row>
    <row r="187" s="293" customFormat="1" ht="38" customHeight="1" spans="1:6">
      <c r="A187" s="312" t="s">
        <v>128</v>
      </c>
      <c r="B187" s="313" t="s">
        <v>3014</v>
      </c>
      <c r="C187" s="322">
        <f>C188+C192+C201</f>
        <v>38589</v>
      </c>
      <c r="D187" s="322">
        <f>D188+D192+D201</f>
        <v>1379.89002</v>
      </c>
      <c r="E187" s="330">
        <f t="shared" si="4"/>
        <v>-0.964241363601026</v>
      </c>
      <c r="F187" s="315" t="str">
        <f t="shared" si="5"/>
        <v>是</v>
      </c>
    </row>
    <row r="188" ht="38" customHeight="1" spans="1:6">
      <c r="A188" s="316" t="s">
        <v>3015</v>
      </c>
      <c r="B188" s="320" t="s">
        <v>3016</v>
      </c>
      <c r="C188" s="318">
        <f>C189+C190+C191</f>
        <v>38200</v>
      </c>
      <c r="D188" s="318">
        <f>D189+D190</f>
        <v>0</v>
      </c>
      <c r="E188" s="319">
        <f t="shared" si="4"/>
        <v>-1</v>
      </c>
      <c r="F188" s="315" t="str">
        <f t="shared" si="5"/>
        <v>是</v>
      </c>
    </row>
    <row r="189" ht="38" hidden="1" customHeight="1" spans="1:6">
      <c r="A189" s="316" t="s">
        <v>3017</v>
      </c>
      <c r="B189" s="317" t="s">
        <v>3018</v>
      </c>
      <c r="C189" s="318"/>
      <c r="D189" s="318"/>
      <c r="E189" s="319">
        <f t="shared" si="4"/>
        <v>0</v>
      </c>
      <c r="F189" s="315" t="str">
        <f t="shared" si="5"/>
        <v>否</v>
      </c>
    </row>
    <row r="190" s="293" customFormat="1" ht="38" customHeight="1" spans="1:6">
      <c r="A190" s="316" t="s">
        <v>3019</v>
      </c>
      <c r="B190" s="317" t="s">
        <v>3020</v>
      </c>
      <c r="C190" s="318">
        <v>6600</v>
      </c>
      <c r="D190" s="318"/>
      <c r="E190" s="319">
        <f t="shared" si="4"/>
        <v>-1</v>
      </c>
      <c r="F190" s="315" t="str">
        <f t="shared" si="5"/>
        <v>是</v>
      </c>
    </row>
    <row r="191" s="293" customFormat="1" ht="38" customHeight="1" spans="1:6">
      <c r="A191" s="316" t="s">
        <v>3021</v>
      </c>
      <c r="B191" s="317" t="s">
        <v>3022</v>
      </c>
      <c r="C191" s="318">
        <v>31600</v>
      </c>
      <c r="D191" s="318"/>
      <c r="E191" s="319">
        <f t="shared" si="4"/>
        <v>-1</v>
      </c>
      <c r="F191" s="315" t="str">
        <f t="shared" si="5"/>
        <v>是</v>
      </c>
    </row>
    <row r="192" ht="38" hidden="1" customHeight="1" spans="1:6">
      <c r="A192" s="316" t="s">
        <v>3023</v>
      </c>
      <c r="B192" s="320" t="s">
        <v>3024</v>
      </c>
      <c r="C192" s="318">
        <f>SUM(C193:C200)</f>
        <v>0</v>
      </c>
      <c r="D192" s="318">
        <f>SUM(D193:D200)</f>
        <v>0</v>
      </c>
      <c r="E192" s="319">
        <f t="shared" si="4"/>
        <v>0</v>
      </c>
      <c r="F192" s="315" t="str">
        <f t="shared" si="5"/>
        <v>否</v>
      </c>
    </row>
    <row r="193" s="293" customFormat="1" ht="38" hidden="1" customHeight="1" spans="1:6">
      <c r="A193" s="316" t="s">
        <v>3025</v>
      </c>
      <c r="B193" s="317" t="s">
        <v>3026</v>
      </c>
      <c r="C193" s="318"/>
      <c r="D193" s="318"/>
      <c r="E193" s="319">
        <f t="shared" si="4"/>
        <v>0</v>
      </c>
      <c r="F193" s="315" t="str">
        <f t="shared" si="5"/>
        <v>否</v>
      </c>
    </row>
    <row r="194" ht="38" hidden="1" customHeight="1" spans="1:6">
      <c r="A194" s="316" t="s">
        <v>3027</v>
      </c>
      <c r="B194" s="317" t="s">
        <v>3028</v>
      </c>
      <c r="C194" s="318"/>
      <c r="D194" s="318"/>
      <c r="E194" s="319">
        <f t="shared" si="4"/>
        <v>0</v>
      </c>
      <c r="F194" s="315" t="str">
        <f t="shared" si="5"/>
        <v>否</v>
      </c>
    </row>
    <row r="195" ht="38" hidden="1" customHeight="1" spans="1:6">
      <c r="A195" s="316" t="s">
        <v>3029</v>
      </c>
      <c r="B195" s="317" t="s">
        <v>3030</v>
      </c>
      <c r="C195" s="318"/>
      <c r="D195" s="318"/>
      <c r="E195" s="319">
        <f t="shared" si="4"/>
        <v>0</v>
      </c>
      <c r="F195" s="315" t="str">
        <f t="shared" si="5"/>
        <v>否</v>
      </c>
    </row>
    <row r="196" ht="38" hidden="1" customHeight="1" spans="1:6">
      <c r="A196" s="316" t="s">
        <v>3031</v>
      </c>
      <c r="B196" s="317" t="s">
        <v>3032</v>
      </c>
      <c r="C196" s="318"/>
      <c r="D196" s="318"/>
      <c r="E196" s="319">
        <f t="shared" si="4"/>
        <v>0</v>
      </c>
      <c r="F196" s="315" t="str">
        <f t="shared" si="5"/>
        <v>否</v>
      </c>
    </row>
    <row r="197" ht="38" hidden="1" customHeight="1" spans="1:6">
      <c r="A197" s="316" t="s">
        <v>3033</v>
      </c>
      <c r="B197" s="317" t="s">
        <v>3034</v>
      </c>
      <c r="C197" s="318"/>
      <c r="D197" s="318"/>
      <c r="E197" s="319">
        <f t="shared" ref="E197:E260" si="6">IF(C197&lt;0,"",IFERROR(D197/C197-1,0))</f>
        <v>0</v>
      </c>
      <c r="F197" s="315" t="str">
        <f t="shared" ref="F197:F260" si="7">IF(LEN(A197)=3,"是",IF(B197&lt;&gt;"",IF(SUM(C197:D197)&lt;&gt;0,"是","否"),"是"))</f>
        <v>否</v>
      </c>
    </row>
    <row r="198" ht="38" hidden="1" customHeight="1" spans="1:6">
      <c r="A198" s="316" t="s">
        <v>3035</v>
      </c>
      <c r="B198" s="317" t="s">
        <v>3036</v>
      </c>
      <c r="C198" s="318"/>
      <c r="D198" s="318"/>
      <c r="E198" s="319">
        <f t="shared" si="6"/>
        <v>0</v>
      </c>
      <c r="F198" s="315" t="str">
        <f t="shared" si="7"/>
        <v>否</v>
      </c>
    </row>
    <row r="199" s="293" customFormat="1" ht="38" hidden="1" customHeight="1" spans="1:6">
      <c r="A199" s="316" t="s">
        <v>3037</v>
      </c>
      <c r="B199" s="317" t="s">
        <v>3038</v>
      </c>
      <c r="C199" s="318"/>
      <c r="D199" s="318"/>
      <c r="E199" s="319">
        <f t="shared" si="6"/>
        <v>0</v>
      </c>
      <c r="F199" s="315" t="str">
        <f t="shared" si="7"/>
        <v>否</v>
      </c>
    </row>
    <row r="200" ht="38" hidden="1" customHeight="1" spans="1:6">
      <c r="A200" s="316" t="s">
        <v>3039</v>
      </c>
      <c r="B200" s="317" t="s">
        <v>3040</v>
      </c>
      <c r="C200" s="318"/>
      <c r="D200" s="318"/>
      <c r="E200" s="319">
        <f t="shared" si="6"/>
        <v>0</v>
      </c>
      <c r="F200" s="315" t="str">
        <f t="shared" si="7"/>
        <v>否</v>
      </c>
    </row>
    <row r="201" ht="38" customHeight="1" spans="1:6">
      <c r="A201" s="316" t="s">
        <v>3041</v>
      </c>
      <c r="B201" s="320" t="s">
        <v>3042</v>
      </c>
      <c r="C201" s="318">
        <f>SUM(C202:C212)</f>
        <v>389</v>
      </c>
      <c r="D201" s="318">
        <f>SUM(D202:D212)</f>
        <v>1379.89002</v>
      </c>
      <c r="E201" s="319">
        <f t="shared" si="6"/>
        <v>2.54727511568123</v>
      </c>
      <c r="F201" s="315" t="str">
        <f t="shared" si="7"/>
        <v>是</v>
      </c>
    </row>
    <row r="202" ht="38" hidden="1" customHeight="1" spans="1:6">
      <c r="A202" s="333">
        <v>2296001</v>
      </c>
      <c r="B202" s="317" t="s">
        <v>3043</v>
      </c>
      <c r="C202" s="318"/>
      <c r="D202" s="318"/>
      <c r="E202" s="319">
        <f t="shared" si="6"/>
        <v>0</v>
      </c>
      <c r="F202" s="315" t="str">
        <f t="shared" si="7"/>
        <v>否</v>
      </c>
    </row>
    <row r="203" s="293" customFormat="1" ht="38" customHeight="1" spans="1:6">
      <c r="A203" s="316" t="s">
        <v>3044</v>
      </c>
      <c r="B203" s="317" t="s">
        <v>3045</v>
      </c>
      <c r="C203" s="393">
        <v>16</v>
      </c>
      <c r="D203" s="394">
        <v>596.892</v>
      </c>
      <c r="E203" s="375">
        <f t="shared" si="6"/>
        <v>36.30575</v>
      </c>
      <c r="F203" s="315" t="str">
        <f t="shared" si="7"/>
        <v>是</v>
      </c>
    </row>
    <row r="204" ht="38" customHeight="1" spans="1:6">
      <c r="A204" s="316" t="s">
        <v>3046</v>
      </c>
      <c r="B204" s="317" t="s">
        <v>3047</v>
      </c>
      <c r="C204" s="393"/>
      <c r="D204" s="394">
        <v>313</v>
      </c>
      <c r="E204" s="375">
        <f t="shared" si="6"/>
        <v>0</v>
      </c>
      <c r="F204" s="315" t="str">
        <f t="shared" si="7"/>
        <v>是</v>
      </c>
    </row>
    <row r="205" ht="38" hidden="1" customHeight="1" spans="1:6">
      <c r="A205" s="316" t="s">
        <v>3048</v>
      </c>
      <c r="B205" s="317" t="s">
        <v>3049</v>
      </c>
      <c r="C205" s="318"/>
      <c r="D205" s="318"/>
      <c r="E205" s="319">
        <f t="shared" si="6"/>
        <v>0</v>
      </c>
      <c r="F205" s="315" t="str">
        <f t="shared" si="7"/>
        <v>否</v>
      </c>
    </row>
    <row r="206" ht="38" hidden="1" customHeight="1" spans="1:6">
      <c r="A206" s="316" t="s">
        <v>3050</v>
      </c>
      <c r="B206" s="317" t="s">
        <v>3051</v>
      </c>
      <c r="C206" s="318"/>
      <c r="D206" s="318"/>
      <c r="E206" s="319">
        <f t="shared" si="6"/>
        <v>0</v>
      </c>
      <c r="F206" s="315" t="str">
        <f t="shared" si="7"/>
        <v>否</v>
      </c>
    </row>
    <row r="207" ht="38" customHeight="1" spans="1:6">
      <c r="A207" s="316" t="s">
        <v>3052</v>
      </c>
      <c r="B207" s="317" t="s">
        <v>3053</v>
      </c>
      <c r="C207" s="318">
        <v>53</v>
      </c>
      <c r="D207" s="392">
        <v>125.49802</v>
      </c>
      <c r="E207" s="319">
        <f t="shared" si="6"/>
        <v>1.36788716981132</v>
      </c>
      <c r="F207" s="315" t="str">
        <f t="shared" si="7"/>
        <v>是</v>
      </c>
    </row>
    <row r="208" s="293" customFormat="1" ht="38" hidden="1" customHeight="1" spans="1:6">
      <c r="A208" s="316" t="s">
        <v>3054</v>
      </c>
      <c r="B208" s="317" t="s">
        <v>3055</v>
      </c>
      <c r="C208" s="318"/>
      <c r="D208" s="318"/>
      <c r="E208" s="319">
        <f t="shared" si="6"/>
        <v>0</v>
      </c>
      <c r="F208" s="315" t="str">
        <f t="shared" si="7"/>
        <v>否</v>
      </c>
    </row>
    <row r="209" s="293" customFormat="1" ht="38" hidden="1" customHeight="1" spans="1:6">
      <c r="A209" s="316" t="s">
        <v>3056</v>
      </c>
      <c r="B209" s="317" t="s">
        <v>3057</v>
      </c>
      <c r="C209" s="318"/>
      <c r="D209" s="318"/>
      <c r="E209" s="319">
        <f t="shared" si="6"/>
        <v>0</v>
      </c>
      <c r="F209" s="315" t="str">
        <f t="shared" si="7"/>
        <v>否</v>
      </c>
    </row>
    <row r="210" s="293" customFormat="1" ht="38" hidden="1" customHeight="1" spans="1:6">
      <c r="A210" s="316" t="s">
        <v>3058</v>
      </c>
      <c r="B210" s="317" t="s">
        <v>3059</v>
      </c>
      <c r="C210" s="318"/>
      <c r="D210" s="318"/>
      <c r="E210" s="319">
        <f t="shared" si="6"/>
        <v>0</v>
      </c>
      <c r="F210" s="315" t="str">
        <f t="shared" si="7"/>
        <v>否</v>
      </c>
    </row>
    <row r="211" ht="38" hidden="1" customHeight="1" spans="1:6">
      <c r="A211" s="316" t="s">
        <v>3060</v>
      </c>
      <c r="B211" s="317" t="s">
        <v>3061</v>
      </c>
      <c r="C211" s="318"/>
      <c r="D211" s="318"/>
      <c r="E211" s="319">
        <f t="shared" si="6"/>
        <v>0</v>
      </c>
      <c r="F211" s="315" t="str">
        <f t="shared" si="7"/>
        <v>否</v>
      </c>
    </row>
    <row r="212" s="293" customFormat="1" ht="38" customHeight="1" spans="1:6">
      <c r="A212" s="316" t="s">
        <v>3062</v>
      </c>
      <c r="B212" s="317" t="s">
        <v>3063</v>
      </c>
      <c r="C212" s="318">
        <v>320</v>
      </c>
      <c r="D212" s="392">
        <v>344.5</v>
      </c>
      <c r="E212" s="319">
        <f t="shared" si="6"/>
        <v>0.0765625000000001</v>
      </c>
      <c r="F212" s="315" t="str">
        <f t="shared" si="7"/>
        <v>是</v>
      </c>
    </row>
    <row r="213" s="293" customFormat="1" ht="38" customHeight="1" spans="1:6">
      <c r="A213" s="312" t="s">
        <v>124</v>
      </c>
      <c r="B213" s="313" t="s">
        <v>3064</v>
      </c>
      <c r="C213" s="322">
        <f>SUM(C214:C229)</f>
        <v>6207</v>
      </c>
      <c r="D213" s="322">
        <f>SUM(D214:D229)</f>
        <v>13242</v>
      </c>
      <c r="E213" s="330">
        <f t="shared" si="6"/>
        <v>1.13339777670372</v>
      </c>
      <c r="F213" s="315" t="str">
        <f t="shared" si="7"/>
        <v>是</v>
      </c>
    </row>
    <row r="214" s="293" customFormat="1" ht="38" hidden="1" customHeight="1" spans="1:6">
      <c r="A214" s="316" t="s">
        <v>3065</v>
      </c>
      <c r="B214" s="317" t="s">
        <v>3066</v>
      </c>
      <c r="C214" s="318">
        <v>0</v>
      </c>
      <c r="D214" s="318">
        <v>0</v>
      </c>
      <c r="E214" s="319">
        <f t="shared" si="6"/>
        <v>0</v>
      </c>
      <c r="F214" s="315" t="str">
        <f t="shared" si="7"/>
        <v>否</v>
      </c>
    </row>
    <row r="215" s="293" customFormat="1" ht="38" hidden="1" customHeight="1" spans="1:6">
      <c r="A215" s="316" t="s">
        <v>3067</v>
      </c>
      <c r="B215" s="317" t="s">
        <v>3068</v>
      </c>
      <c r="C215" s="318">
        <v>0</v>
      </c>
      <c r="D215" s="318">
        <v>0</v>
      </c>
      <c r="E215" s="319">
        <f t="shared" si="6"/>
        <v>0</v>
      </c>
      <c r="F215" s="315" t="str">
        <f t="shared" si="7"/>
        <v>否</v>
      </c>
    </row>
    <row r="216" s="293" customFormat="1" ht="38" hidden="1" customHeight="1" spans="1:6">
      <c r="A216" s="316" t="s">
        <v>3069</v>
      </c>
      <c r="B216" s="317" t="s">
        <v>3070</v>
      </c>
      <c r="C216" s="318">
        <v>0</v>
      </c>
      <c r="D216" s="318">
        <v>0</v>
      </c>
      <c r="E216" s="319">
        <f t="shared" si="6"/>
        <v>0</v>
      </c>
      <c r="F216" s="315" t="str">
        <f t="shared" si="7"/>
        <v>否</v>
      </c>
    </row>
    <row r="217" s="293" customFormat="1" ht="38" customHeight="1" spans="1:6">
      <c r="A217" s="316" t="s">
        <v>3071</v>
      </c>
      <c r="B217" s="317" t="s">
        <v>3072</v>
      </c>
      <c r="C217" s="318">
        <v>1397</v>
      </c>
      <c r="D217" s="392">
        <v>1199</v>
      </c>
      <c r="E217" s="319">
        <f t="shared" si="6"/>
        <v>-0.141732283464567</v>
      </c>
      <c r="F217" s="315" t="str">
        <f t="shared" si="7"/>
        <v>是</v>
      </c>
    </row>
    <row r="218" s="293" customFormat="1" ht="38" hidden="1" customHeight="1" spans="1:6">
      <c r="A218" s="316" t="s">
        <v>3073</v>
      </c>
      <c r="B218" s="317" t="s">
        <v>3074</v>
      </c>
      <c r="C218" s="318"/>
      <c r="D218" s="318"/>
      <c r="E218" s="319">
        <f t="shared" si="6"/>
        <v>0</v>
      </c>
      <c r="F218" s="315" t="str">
        <f t="shared" si="7"/>
        <v>否</v>
      </c>
    </row>
    <row r="219" ht="38" hidden="1" customHeight="1" spans="1:6">
      <c r="A219" s="316" t="s">
        <v>3075</v>
      </c>
      <c r="B219" s="317" t="s">
        <v>3076</v>
      </c>
      <c r="C219" s="318"/>
      <c r="D219" s="318"/>
      <c r="E219" s="319">
        <f t="shared" si="6"/>
        <v>0</v>
      </c>
      <c r="F219" s="315" t="str">
        <f t="shared" si="7"/>
        <v>否</v>
      </c>
    </row>
    <row r="220" ht="38" hidden="1" customHeight="1" spans="1:6">
      <c r="A220" s="316" t="s">
        <v>3077</v>
      </c>
      <c r="B220" s="317" t="s">
        <v>3078</v>
      </c>
      <c r="C220" s="318"/>
      <c r="D220" s="318"/>
      <c r="E220" s="319">
        <f t="shared" si="6"/>
        <v>0</v>
      </c>
      <c r="F220" s="315" t="str">
        <f t="shared" si="7"/>
        <v>否</v>
      </c>
    </row>
    <row r="221" ht="38" hidden="1" customHeight="1" spans="1:6">
      <c r="A221" s="316" t="s">
        <v>3079</v>
      </c>
      <c r="B221" s="317" t="s">
        <v>3080</v>
      </c>
      <c r="C221" s="318"/>
      <c r="D221" s="318"/>
      <c r="E221" s="319">
        <f t="shared" si="6"/>
        <v>0</v>
      </c>
      <c r="F221" s="315" t="str">
        <f t="shared" si="7"/>
        <v>否</v>
      </c>
    </row>
    <row r="222" ht="38" hidden="1" customHeight="1" spans="1:6">
      <c r="A222" s="316" t="s">
        <v>3081</v>
      </c>
      <c r="B222" s="317" t="s">
        <v>3082</v>
      </c>
      <c r="C222" s="318"/>
      <c r="D222" s="318"/>
      <c r="E222" s="319">
        <f t="shared" si="6"/>
        <v>0</v>
      </c>
      <c r="F222" s="315" t="str">
        <f t="shared" si="7"/>
        <v>否</v>
      </c>
    </row>
    <row r="223" ht="38" hidden="1" customHeight="1" spans="1:6">
      <c r="A223" s="316" t="s">
        <v>3083</v>
      </c>
      <c r="B223" s="317" t="s">
        <v>3084</v>
      </c>
      <c r="C223" s="318"/>
      <c r="D223" s="318"/>
      <c r="E223" s="319">
        <f t="shared" si="6"/>
        <v>0</v>
      </c>
      <c r="F223" s="315" t="str">
        <f t="shared" si="7"/>
        <v>否</v>
      </c>
    </row>
    <row r="224" ht="38" hidden="1" customHeight="1" spans="1:6">
      <c r="A224" s="316" t="s">
        <v>3085</v>
      </c>
      <c r="B224" s="317" t="s">
        <v>3086</v>
      </c>
      <c r="C224" s="318"/>
      <c r="D224" s="318"/>
      <c r="E224" s="319">
        <f t="shared" si="6"/>
        <v>0</v>
      </c>
      <c r="F224" s="315" t="str">
        <f t="shared" si="7"/>
        <v>否</v>
      </c>
    </row>
    <row r="225" ht="38" customHeight="1" spans="1:6">
      <c r="A225" s="316" t="s">
        <v>3087</v>
      </c>
      <c r="B225" s="317" t="s">
        <v>3088</v>
      </c>
      <c r="C225" s="318">
        <v>368</v>
      </c>
      <c r="D225" s="392">
        <v>2100</v>
      </c>
      <c r="E225" s="319">
        <f t="shared" si="6"/>
        <v>4.70652173913043</v>
      </c>
      <c r="F225" s="315" t="str">
        <f t="shared" si="7"/>
        <v>是</v>
      </c>
    </row>
    <row r="226" s="293" customFormat="1" ht="38" customHeight="1" spans="1:6">
      <c r="A226" s="316" t="s">
        <v>3089</v>
      </c>
      <c r="B226" s="317" t="s">
        <v>3090</v>
      </c>
      <c r="C226" s="318">
        <v>1433</v>
      </c>
      <c r="D226" s="392">
        <v>1433</v>
      </c>
      <c r="E226" s="319">
        <f t="shared" si="6"/>
        <v>0</v>
      </c>
      <c r="F226" s="315" t="str">
        <f t="shared" si="7"/>
        <v>是</v>
      </c>
    </row>
    <row r="227" s="293" customFormat="1" ht="38" customHeight="1" spans="1:6">
      <c r="A227" s="316" t="s">
        <v>3091</v>
      </c>
      <c r="B227" s="317" t="s">
        <v>3092</v>
      </c>
      <c r="C227" s="318">
        <v>0</v>
      </c>
      <c r="D227" s="392">
        <v>1200</v>
      </c>
      <c r="E227" s="319">
        <f t="shared" si="6"/>
        <v>0</v>
      </c>
      <c r="F227" s="315" t="str">
        <f t="shared" si="7"/>
        <v>是</v>
      </c>
    </row>
    <row r="228" s="293" customFormat="1" ht="38" customHeight="1" spans="1:6">
      <c r="A228" s="316" t="s">
        <v>3093</v>
      </c>
      <c r="B228" s="317" t="s">
        <v>3094</v>
      </c>
      <c r="C228" s="318">
        <v>2164</v>
      </c>
      <c r="D228" s="392">
        <v>3260</v>
      </c>
      <c r="E228" s="319">
        <f t="shared" si="6"/>
        <v>0.506469500924214</v>
      </c>
      <c r="F228" s="315" t="str">
        <f t="shared" si="7"/>
        <v>是</v>
      </c>
    </row>
    <row r="229" ht="38" customHeight="1" spans="1:6">
      <c r="A229" s="316" t="s">
        <v>3095</v>
      </c>
      <c r="B229" s="317" t="s">
        <v>3096</v>
      </c>
      <c r="C229" s="318">
        <v>845</v>
      </c>
      <c r="D229" s="392">
        <v>4050</v>
      </c>
      <c r="E229" s="319">
        <f t="shared" si="6"/>
        <v>3.79289940828402</v>
      </c>
      <c r="F229" s="315" t="str">
        <f t="shared" si="7"/>
        <v>是</v>
      </c>
    </row>
    <row r="230" s="293" customFormat="1" ht="38" customHeight="1" spans="1:6">
      <c r="A230" s="312" t="s">
        <v>126</v>
      </c>
      <c r="B230" s="313" t="s">
        <v>3097</v>
      </c>
      <c r="C230" s="322">
        <f>C231</f>
        <v>99</v>
      </c>
      <c r="D230" s="322">
        <f>D231</f>
        <v>260</v>
      </c>
      <c r="E230" s="330">
        <f t="shared" si="6"/>
        <v>1.62626262626263</v>
      </c>
      <c r="F230" s="315" t="str">
        <f t="shared" si="7"/>
        <v>是</v>
      </c>
    </row>
    <row r="231" s="293" customFormat="1" ht="38" customHeight="1" spans="1:6">
      <c r="A231" s="333">
        <v>23304</v>
      </c>
      <c r="B231" s="320" t="s">
        <v>3098</v>
      </c>
      <c r="C231" s="318">
        <f>SUM(C232:C247)</f>
        <v>99</v>
      </c>
      <c r="D231" s="318">
        <f>SUM(D232:D247)</f>
        <v>260</v>
      </c>
      <c r="E231" s="319">
        <f t="shared" si="6"/>
        <v>1.62626262626263</v>
      </c>
      <c r="F231" s="315" t="str">
        <f t="shared" si="7"/>
        <v>是</v>
      </c>
    </row>
    <row r="232" ht="38" hidden="1" customHeight="1" spans="1:6">
      <c r="A232" s="316" t="s">
        <v>3099</v>
      </c>
      <c r="B232" s="317" t="s">
        <v>3100</v>
      </c>
      <c r="C232" s="318"/>
      <c r="D232" s="318"/>
      <c r="E232" s="319">
        <f t="shared" si="6"/>
        <v>0</v>
      </c>
      <c r="F232" s="315" t="str">
        <f t="shared" si="7"/>
        <v>否</v>
      </c>
    </row>
    <row r="233" s="293" customFormat="1" ht="38" hidden="1" customHeight="1" spans="1:6">
      <c r="A233" s="316" t="s">
        <v>3101</v>
      </c>
      <c r="B233" s="317" t="s">
        <v>3102</v>
      </c>
      <c r="C233" s="318"/>
      <c r="D233" s="318"/>
      <c r="E233" s="319">
        <f t="shared" si="6"/>
        <v>0</v>
      </c>
      <c r="F233" s="315" t="str">
        <f t="shared" si="7"/>
        <v>否</v>
      </c>
    </row>
    <row r="234" ht="38" hidden="1" customHeight="1" spans="1:6">
      <c r="A234" s="316" t="s">
        <v>3103</v>
      </c>
      <c r="B234" s="317" t="s">
        <v>3104</v>
      </c>
      <c r="C234" s="318"/>
      <c r="D234" s="318"/>
      <c r="E234" s="319">
        <f t="shared" si="6"/>
        <v>0</v>
      </c>
      <c r="F234" s="315" t="str">
        <f t="shared" si="7"/>
        <v>否</v>
      </c>
    </row>
    <row r="235" s="293" customFormat="1" ht="38" customHeight="1" spans="1:6">
      <c r="A235" s="316" t="s">
        <v>3105</v>
      </c>
      <c r="B235" s="317" t="s">
        <v>3106</v>
      </c>
      <c r="C235" s="318">
        <v>19</v>
      </c>
      <c r="D235" s="392">
        <v>10</v>
      </c>
      <c r="E235" s="319">
        <f t="shared" si="6"/>
        <v>-0.473684210526316</v>
      </c>
      <c r="F235" s="315" t="str">
        <f t="shared" si="7"/>
        <v>是</v>
      </c>
    </row>
    <row r="236" s="293" customFormat="1" ht="38" hidden="1" customHeight="1" spans="1:6">
      <c r="A236" s="316" t="s">
        <v>3107</v>
      </c>
      <c r="B236" s="317" t="s">
        <v>3108</v>
      </c>
      <c r="C236" s="318"/>
      <c r="D236" s="318"/>
      <c r="E236" s="319">
        <f t="shared" si="6"/>
        <v>0</v>
      </c>
      <c r="F236" s="315" t="str">
        <f t="shared" si="7"/>
        <v>否</v>
      </c>
    </row>
    <row r="237" ht="38" hidden="1" customHeight="1" spans="1:6">
      <c r="A237" s="316" t="s">
        <v>3109</v>
      </c>
      <c r="B237" s="317" t="s">
        <v>3110</v>
      </c>
      <c r="C237" s="318"/>
      <c r="D237" s="318"/>
      <c r="E237" s="319">
        <f t="shared" si="6"/>
        <v>0</v>
      </c>
      <c r="F237" s="315" t="str">
        <f t="shared" si="7"/>
        <v>否</v>
      </c>
    </row>
    <row r="238" ht="38" hidden="1" customHeight="1" spans="1:6">
      <c r="A238" s="316" t="s">
        <v>3111</v>
      </c>
      <c r="B238" s="317" t="s">
        <v>3112</v>
      </c>
      <c r="C238" s="318"/>
      <c r="D238" s="318"/>
      <c r="E238" s="319">
        <f t="shared" si="6"/>
        <v>0</v>
      </c>
      <c r="F238" s="315" t="str">
        <f t="shared" si="7"/>
        <v>否</v>
      </c>
    </row>
    <row r="239" ht="38" hidden="1" customHeight="1" spans="1:6">
      <c r="A239" s="316" t="s">
        <v>3113</v>
      </c>
      <c r="B239" s="317" t="s">
        <v>3114</v>
      </c>
      <c r="C239" s="318"/>
      <c r="D239" s="318"/>
      <c r="E239" s="319">
        <f t="shared" si="6"/>
        <v>0</v>
      </c>
      <c r="F239" s="315" t="str">
        <f t="shared" si="7"/>
        <v>否</v>
      </c>
    </row>
    <row r="240" ht="38" hidden="1" customHeight="1" spans="1:6">
      <c r="A240" s="316" t="s">
        <v>3115</v>
      </c>
      <c r="B240" s="317" t="s">
        <v>3116</v>
      </c>
      <c r="C240" s="318"/>
      <c r="D240" s="318"/>
      <c r="E240" s="319">
        <f t="shared" si="6"/>
        <v>0</v>
      </c>
      <c r="F240" s="315" t="str">
        <f t="shared" si="7"/>
        <v>否</v>
      </c>
    </row>
    <row r="241" ht="38" hidden="1" customHeight="1" spans="1:6">
      <c r="A241" s="316" t="s">
        <v>3117</v>
      </c>
      <c r="B241" s="317" t="s">
        <v>3118</v>
      </c>
      <c r="C241" s="318"/>
      <c r="D241" s="318"/>
      <c r="E241" s="319">
        <f t="shared" si="6"/>
        <v>0</v>
      </c>
      <c r="F241" s="315" t="str">
        <f t="shared" si="7"/>
        <v>否</v>
      </c>
    </row>
    <row r="242" ht="38" hidden="1" customHeight="1" spans="1:6">
      <c r="A242" s="316" t="s">
        <v>3119</v>
      </c>
      <c r="B242" s="317" t="s">
        <v>3120</v>
      </c>
      <c r="C242" s="318"/>
      <c r="D242" s="318"/>
      <c r="E242" s="319">
        <f t="shared" si="6"/>
        <v>0</v>
      </c>
      <c r="F242" s="315" t="str">
        <f t="shared" si="7"/>
        <v>否</v>
      </c>
    </row>
    <row r="243" ht="38" customHeight="1" spans="1:6">
      <c r="A243" s="316" t="s">
        <v>3121</v>
      </c>
      <c r="B243" s="317" t="s">
        <v>3122</v>
      </c>
      <c r="C243" s="318">
        <v>14</v>
      </c>
      <c r="D243" s="392">
        <v>70</v>
      </c>
      <c r="E243" s="319">
        <f t="shared" si="6"/>
        <v>4</v>
      </c>
      <c r="F243" s="315" t="str">
        <f t="shared" si="7"/>
        <v>是</v>
      </c>
    </row>
    <row r="244" ht="38" hidden="1" customHeight="1" spans="1:6">
      <c r="A244" s="316" t="s">
        <v>3123</v>
      </c>
      <c r="B244" s="317" t="s">
        <v>3124</v>
      </c>
      <c r="C244" s="318"/>
      <c r="D244" s="318"/>
      <c r="E244" s="319">
        <f t="shared" si="6"/>
        <v>0</v>
      </c>
      <c r="F244" s="315" t="str">
        <f t="shared" si="7"/>
        <v>否</v>
      </c>
    </row>
    <row r="245" s="293" customFormat="1" ht="38" customHeight="1" spans="1:6">
      <c r="A245" s="316" t="s">
        <v>3125</v>
      </c>
      <c r="B245" s="317" t="s">
        <v>3126</v>
      </c>
      <c r="C245" s="318">
        <v>0</v>
      </c>
      <c r="D245" s="392">
        <v>35</v>
      </c>
      <c r="E245" s="319">
        <f t="shared" si="6"/>
        <v>0</v>
      </c>
      <c r="F245" s="315" t="str">
        <f t="shared" si="7"/>
        <v>是</v>
      </c>
    </row>
    <row r="246" ht="38" customHeight="1" spans="1:6">
      <c r="A246" s="316" t="s">
        <v>3127</v>
      </c>
      <c r="B246" s="317" t="s">
        <v>3128</v>
      </c>
      <c r="C246" s="318">
        <v>4</v>
      </c>
      <c r="D246" s="392">
        <v>65</v>
      </c>
      <c r="E246" s="319">
        <f t="shared" si="6"/>
        <v>15.25</v>
      </c>
      <c r="F246" s="315" t="str">
        <f t="shared" si="7"/>
        <v>是</v>
      </c>
    </row>
    <row r="247" ht="38" customHeight="1" spans="1:6">
      <c r="A247" s="316" t="s">
        <v>3129</v>
      </c>
      <c r="B247" s="317" t="s">
        <v>3130</v>
      </c>
      <c r="C247" s="318">
        <v>62</v>
      </c>
      <c r="D247" s="392">
        <v>80</v>
      </c>
      <c r="E247" s="319">
        <f t="shared" si="6"/>
        <v>0.290322580645161</v>
      </c>
      <c r="F247" s="315" t="str">
        <f t="shared" si="7"/>
        <v>是</v>
      </c>
    </row>
    <row r="248" ht="38" customHeight="1" spans="1:6">
      <c r="A248" s="332" t="s">
        <v>3131</v>
      </c>
      <c r="B248" s="313" t="s">
        <v>3132</v>
      </c>
      <c r="C248" s="322">
        <f>C249+C262</f>
        <v>0</v>
      </c>
      <c r="D248" s="322">
        <f>D249+D262</f>
        <v>0</v>
      </c>
      <c r="E248" s="330">
        <f t="shared" si="6"/>
        <v>0</v>
      </c>
      <c r="F248" s="315" t="str">
        <f t="shared" si="7"/>
        <v>是</v>
      </c>
    </row>
    <row r="249" ht="38" hidden="1" customHeight="1" spans="1:6">
      <c r="A249" s="333" t="s">
        <v>3133</v>
      </c>
      <c r="B249" s="320" t="s">
        <v>3134</v>
      </c>
      <c r="C249" s="318">
        <f>SUM(C250:C261)</f>
        <v>0</v>
      </c>
      <c r="D249" s="318">
        <f>SUM(D250:D261)</f>
        <v>0</v>
      </c>
      <c r="E249" s="319">
        <f t="shared" si="6"/>
        <v>0</v>
      </c>
      <c r="F249" s="315" t="str">
        <f t="shared" si="7"/>
        <v>否</v>
      </c>
    </row>
    <row r="250" ht="38" hidden="1" customHeight="1" spans="1:6">
      <c r="A250" s="333" t="s">
        <v>3135</v>
      </c>
      <c r="B250" s="317" t="s">
        <v>3136</v>
      </c>
      <c r="C250" s="318"/>
      <c r="D250" s="318"/>
      <c r="E250" s="319">
        <f t="shared" si="6"/>
        <v>0</v>
      </c>
      <c r="F250" s="315" t="str">
        <f t="shared" si="7"/>
        <v>否</v>
      </c>
    </row>
    <row r="251" ht="38" hidden="1" customHeight="1" spans="1:6">
      <c r="A251" s="333" t="s">
        <v>3137</v>
      </c>
      <c r="B251" s="317" t="s">
        <v>3138</v>
      </c>
      <c r="C251" s="318"/>
      <c r="D251" s="318"/>
      <c r="E251" s="319">
        <f t="shared" si="6"/>
        <v>0</v>
      </c>
      <c r="F251" s="315" t="str">
        <f t="shared" si="7"/>
        <v>否</v>
      </c>
    </row>
    <row r="252" ht="38" hidden="1" customHeight="1" spans="1:6">
      <c r="A252" s="333" t="s">
        <v>3139</v>
      </c>
      <c r="B252" s="317" t="s">
        <v>3140</v>
      </c>
      <c r="C252" s="318"/>
      <c r="D252" s="318"/>
      <c r="E252" s="319">
        <f t="shared" si="6"/>
        <v>0</v>
      </c>
      <c r="F252" s="315" t="str">
        <f t="shared" si="7"/>
        <v>否</v>
      </c>
    </row>
    <row r="253" ht="38" hidden="1" customHeight="1" spans="1:6">
      <c r="A253" s="333" t="s">
        <v>3141</v>
      </c>
      <c r="B253" s="317" t="s">
        <v>3142</v>
      </c>
      <c r="C253" s="318"/>
      <c r="D253" s="318"/>
      <c r="E253" s="319">
        <f t="shared" si="6"/>
        <v>0</v>
      </c>
      <c r="F253" s="315" t="str">
        <f t="shared" si="7"/>
        <v>否</v>
      </c>
    </row>
    <row r="254" ht="38" hidden="1" customHeight="1" spans="1:6">
      <c r="A254" s="333" t="s">
        <v>3143</v>
      </c>
      <c r="B254" s="317" t="s">
        <v>3144</v>
      </c>
      <c r="C254" s="318"/>
      <c r="D254" s="318"/>
      <c r="E254" s="319">
        <f t="shared" si="6"/>
        <v>0</v>
      </c>
      <c r="F254" s="315" t="str">
        <f t="shared" si="7"/>
        <v>否</v>
      </c>
    </row>
    <row r="255" ht="38" hidden="1" customHeight="1" spans="1:6">
      <c r="A255" s="333" t="s">
        <v>3145</v>
      </c>
      <c r="B255" s="317" t="s">
        <v>3146</v>
      </c>
      <c r="C255" s="318"/>
      <c r="D255" s="318"/>
      <c r="E255" s="319">
        <f t="shared" si="6"/>
        <v>0</v>
      </c>
      <c r="F255" s="315" t="str">
        <f t="shared" si="7"/>
        <v>否</v>
      </c>
    </row>
    <row r="256" ht="38" hidden="1" customHeight="1" spans="1:6">
      <c r="A256" s="333" t="s">
        <v>3147</v>
      </c>
      <c r="B256" s="317" t="s">
        <v>3148</v>
      </c>
      <c r="C256" s="318"/>
      <c r="D256" s="318"/>
      <c r="E256" s="319">
        <f t="shared" si="6"/>
        <v>0</v>
      </c>
      <c r="F256" s="315" t="str">
        <f t="shared" si="7"/>
        <v>否</v>
      </c>
    </row>
    <row r="257" ht="38" hidden="1" customHeight="1" spans="1:6">
      <c r="A257" s="333" t="s">
        <v>3149</v>
      </c>
      <c r="B257" s="317" t="s">
        <v>3150</v>
      </c>
      <c r="C257" s="318"/>
      <c r="D257" s="318"/>
      <c r="E257" s="319">
        <f t="shared" si="6"/>
        <v>0</v>
      </c>
      <c r="F257" s="315" t="str">
        <f t="shared" si="7"/>
        <v>否</v>
      </c>
    </row>
    <row r="258" ht="38" hidden="1" customHeight="1" spans="1:6">
      <c r="A258" s="333" t="s">
        <v>3151</v>
      </c>
      <c r="B258" s="317" t="s">
        <v>3152</v>
      </c>
      <c r="C258" s="318"/>
      <c r="D258" s="318"/>
      <c r="E258" s="319">
        <f t="shared" si="6"/>
        <v>0</v>
      </c>
      <c r="F258" s="315" t="str">
        <f t="shared" si="7"/>
        <v>否</v>
      </c>
    </row>
    <row r="259" ht="38" hidden="1" customHeight="1" spans="1:6">
      <c r="A259" s="333" t="s">
        <v>3153</v>
      </c>
      <c r="B259" s="317" t="s">
        <v>3154</v>
      </c>
      <c r="C259" s="318"/>
      <c r="D259" s="318"/>
      <c r="E259" s="319">
        <f t="shared" si="6"/>
        <v>0</v>
      </c>
      <c r="F259" s="315" t="str">
        <f t="shared" si="7"/>
        <v>否</v>
      </c>
    </row>
    <row r="260" ht="38" hidden="1" customHeight="1" spans="1:6">
      <c r="A260" s="333" t="s">
        <v>3155</v>
      </c>
      <c r="B260" s="317" t="s">
        <v>3156</v>
      </c>
      <c r="C260" s="318"/>
      <c r="D260" s="318"/>
      <c r="E260" s="319">
        <f t="shared" si="6"/>
        <v>0</v>
      </c>
      <c r="F260" s="315" t="str">
        <f t="shared" si="7"/>
        <v>否</v>
      </c>
    </row>
    <row r="261" ht="38" hidden="1" customHeight="1" spans="1:6">
      <c r="A261" s="333" t="s">
        <v>3157</v>
      </c>
      <c r="B261" s="317" t="s">
        <v>3158</v>
      </c>
      <c r="C261" s="318"/>
      <c r="D261" s="318"/>
      <c r="E261" s="319">
        <f t="shared" ref="E261:E278" si="8">IF(C261&lt;0,"",IFERROR(D261/C261-1,0))</f>
        <v>0</v>
      </c>
      <c r="F261" s="315" t="str">
        <f t="shared" ref="F261:F278" si="9">IF(LEN(A261)=3,"是",IF(B261&lt;&gt;"",IF(SUM(C261:D261)&lt;&gt;0,"是","否"),"是"))</f>
        <v>否</v>
      </c>
    </row>
    <row r="262" ht="38" hidden="1" customHeight="1" spans="1:6">
      <c r="A262" s="333" t="s">
        <v>3159</v>
      </c>
      <c r="B262" s="320" t="s">
        <v>3160</v>
      </c>
      <c r="C262" s="318">
        <f>SUM(C263:C268)</f>
        <v>0</v>
      </c>
      <c r="D262" s="318">
        <f>SUM(D263:D268)</f>
        <v>0</v>
      </c>
      <c r="E262" s="319">
        <f t="shared" si="8"/>
        <v>0</v>
      </c>
      <c r="F262" s="315" t="str">
        <f t="shared" si="9"/>
        <v>否</v>
      </c>
    </row>
    <row r="263" ht="38" hidden="1" customHeight="1" spans="1:6">
      <c r="A263" s="333" t="s">
        <v>3161</v>
      </c>
      <c r="B263" s="317" t="s">
        <v>3162</v>
      </c>
      <c r="C263" s="318"/>
      <c r="D263" s="318"/>
      <c r="E263" s="319">
        <f t="shared" si="8"/>
        <v>0</v>
      </c>
      <c r="F263" s="315" t="str">
        <f t="shared" si="9"/>
        <v>否</v>
      </c>
    </row>
    <row r="264" ht="38" hidden="1" customHeight="1" spans="1:6">
      <c r="A264" s="333" t="s">
        <v>3163</v>
      </c>
      <c r="B264" s="317" t="s">
        <v>3164</v>
      </c>
      <c r="C264" s="318"/>
      <c r="D264" s="318"/>
      <c r="E264" s="319">
        <f t="shared" si="8"/>
        <v>0</v>
      </c>
      <c r="F264" s="315" t="str">
        <f t="shared" si="9"/>
        <v>否</v>
      </c>
    </row>
    <row r="265" ht="38" hidden="1" customHeight="1" spans="1:6">
      <c r="A265" s="333" t="s">
        <v>3165</v>
      </c>
      <c r="B265" s="317" t="s">
        <v>3166</v>
      </c>
      <c r="C265" s="318"/>
      <c r="D265" s="318"/>
      <c r="E265" s="319">
        <f t="shared" si="8"/>
        <v>0</v>
      </c>
      <c r="F265" s="315" t="str">
        <f t="shared" si="9"/>
        <v>否</v>
      </c>
    </row>
    <row r="266" ht="38" hidden="1" customHeight="1" spans="1:6">
      <c r="A266" s="333" t="s">
        <v>3167</v>
      </c>
      <c r="B266" s="317" t="s">
        <v>3168</v>
      </c>
      <c r="C266" s="318"/>
      <c r="D266" s="318"/>
      <c r="E266" s="319">
        <f t="shared" si="8"/>
        <v>0</v>
      </c>
      <c r="F266" s="315" t="str">
        <f t="shared" si="9"/>
        <v>否</v>
      </c>
    </row>
    <row r="267" ht="38" hidden="1" customHeight="1" spans="1:6">
      <c r="A267" s="333" t="s">
        <v>3169</v>
      </c>
      <c r="B267" s="317" t="s">
        <v>3170</v>
      </c>
      <c r="C267" s="318"/>
      <c r="D267" s="318"/>
      <c r="E267" s="319">
        <f t="shared" si="8"/>
        <v>0</v>
      </c>
      <c r="F267" s="315" t="str">
        <f t="shared" si="9"/>
        <v>否</v>
      </c>
    </row>
    <row r="268" ht="38" hidden="1" customHeight="1" spans="1:6">
      <c r="A268" s="333" t="s">
        <v>3171</v>
      </c>
      <c r="B268" s="317" t="s">
        <v>3172</v>
      </c>
      <c r="C268" s="318"/>
      <c r="D268" s="318"/>
      <c r="E268" s="319">
        <f t="shared" si="8"/>
        <v>0</v>
      </c>
      <c r="F268" s="315" t="str">
        <f t="shared" si="9"/>
        <v>否</v>
      </c>
    </row>
    <row r="269" ht="38" customHeight="1" spans="1:6">
      <c r="A269" s="312"/>
      <c r="B269" s="313"/>
      <c r="C269" s="314"/>
      <c r="D269" s="314"/>
      <c r="E269" s="195">
        <f t="shared" si="8"/>
        <v>0</v>
      </c>
      <c r="F269" s="315" t="str">
        <f t="shared" si="9"/>
        <v>是</v>
      </c>
    </row>
    <row r="270" ht="38" customHeight="1" spans="1:6">
      <c r="A270" s="336"/>
      <c r="B270" s="337" t="s">
        <v>3173</v>
      </c>
      <c r="C270" s="322">
        <f>C20+C43+C187+C213+C230+C103</f>
        <v>100203</v>
      </c>
      <c r="D270" s="322">
        <f>D20+D43+D187+D213+D103+D4+D230</f>
        <v>44991.499062</v>
      </c>
      <c r="E270" s="330">
        <f t="shared" si="8"/>
        <v>-0.55099648651238</v>
      </c>
      <c r="F270" s="315" t="str">
        <f t="shared" si="9"/>
        <v>是</v>
      </c>
    </row>
    <row r="271" ht="38" customHeight="1" spans="1:6">
      <c r="A271" s="398" t="s">
        <v>131</v>
      </c>
      <c r="B271" s="339" t="s">
        <v>132</v>
      </c>
      <c r="C271" s="327">
        <f>C272+C275+C276</f>
        <v>7830</v>
      </c>
      <c r="D271" s="327">
        <f>D272+D275+D276</f>
        <v>450</v>
      </c>
      <c r="E271" s="348">
        <f t="shared" si="8"/>
        <v>-0.942528735632184</v>
      </c>
      <c r="F271" s="315" t="str">
        <f t="shared" si="9"/>
        <v>是</v>
      </c>
    </row>
    <row r="272" ht="42" customHeight="1" spans="1:6">
      <c r="A272" s="398" t="s">
        <v>3174</v>
      </c>
      <c r="B272" s="343" t="s">
        <v>3175</v>
      </c>
      <c r="C272" s="372">
        <f>SUM(C273:C274)</f>
        <v>861</v>
      </c>
      <c r="D272" s="372">
        <f>SUM(D273:D274)</f>
        <v>450</v>
      </c>
      <c r="E272" s="399">
        <f t="shared" si="8"/>
        <v>-0.477351916376307</v>
      </c>
      <c r="F272" s="315" t="str">
        <f t="shared" si="9"/>
        <v>是</v>
      </c>
    </row>
    <row r="273" ht="39" customHeight="1" spans="1:6">
      <c r="A273" s="400" t="s">
        <v>3176</v>
      </c>
      <c r="B273" s="343" t="s">
        <v>3177</v>
      </c>
      <c r="C273" s="401">
        <v>861</v>
      </c>
      <c r="D273" s="393">
        <v>450</v>
      </c>
      <c r="E273" s="396">
        <f t="shared" si="8"/>
        <v>-0.477351916376307</v>
      </c>
      <c r="F273" s="315" t="str">
        <f t="shared" si="9"/>
        <v>是</v>
      </c>
    </row>
    <row r="274" ht="40" hidden="1" customHeight="1" spans="1:6">
      <c r="A274" s="400" t="s">
        <v>3178</v>
      </c>
      <c r="B274" s="343" t="s">
        <v>3179</v>
      </c>
      <c r="C274" s="372"/>
      <c r="D274" s="393"/>
      <c r="E274" s="396">
        <f t="shared" si="8"/>
        <v>0</v>
      </c>
      <c r="F274" s="315" t="str">
        <f t="shared" si="9"/>
        <v>否</v>
      </c>
    </row>
    <row r="275" ht="36" customHeight="1" spans="1:6">
      <c r="A275" s="402" t="s">
        <v>135</v>
      </c>
      <c r="B275" s="340" t="s">
        <v>3180</v>
      </c>
      <c r="C275" s="393">
        <v>1177</v>
      </c>
      <c r="D275" s="393"/>
      <c r="E275" s="396">
        <f t="shared" si="8"/>
        <v>-1</v>
      </c>
      <c r="F275" s="315" t="str">
        <f t="shared" si="9"/>
        <v>是</v>
      </c>
    </row>
    <row r="276" ht="30" customHeight="1" spans="1:6">
      <c r="A276" s="402" t="s">
        <v>143</v>
      </c>
      <c r="B276" s="340" t="s">
        <v>3181</v>
      </c>
      <c r="C276" s="372">
        <v>5792</v>
      </c>
      <c r="D276" s="393"/>
      <c r="E276" s="396">
        <f t="shared" si="8"/>
        <v>-1</v>
      </c>
      <c r="F276" s="315" t="str">
        <f t="shared" si="9"/>
        <v>是</v>
      </c>
    </row>
    <row r="277" ht="38" customHeight="1" spans="1:6">
      <c r="A277" s="402" t="s">
        <v>141</v>
      </c>
      <c r="B277" s="345" t="s">
        <v>3182</v>
      </c>
      <c r="C277" s="327">
        <v>53080</v>
      </c>
      <c r="D277" s="327">
        <v>900</v>
      </c>
      <c r="E277" s="348">
        <f t="shared" si="8"/>
        <v>-0.983044461190656</v>
      </c>
      <c r="F277" s="315" t="str">
        <f t="shared" si="9"/>
        <v>是</v>
      </c>
    </row>
    <row r="278" ht="38" customHeight="1" spans="1:6">
      <c r="A278" s="403"/>
      <c r="B278" s="347" t="s">
        <v>145</v>
      </c>
      <c r="C278" s="327">
        <f>C270+C271+C277</f>
        <v>161113</v>
      </c>
      <c r="D278" s="327">
        <f>D270+D271+D277</f>
        <v>46341.499062</v>
      </c>
      <c r="E278" s="348">
        <f t="shared" si="8"/>
        <v>-0.712366481525389</v>
      </c>
      <c r="F278" s="315" t="str">
        <f t="shared" si="9"/>
        <v>是</v>
      </c>
    </row>
    <row r="279" spans="3:3">
      <c r="C279" s="404"/>
    </row>
    <row r="281" spans="3:3">
      <c r="C281" s="404"/>
    </row>
    <row r="283" spans="3:3">
      <c r="C283" s="404"/>
    </row>
    <row r="284" spans="3:3">
      <c r="C284" s="404"/>
    </row>
    <row r="286" spans="3:3">
      <c r="C286" s="404"/>
    </row>
    <row r="287" spans="3:3">
      <c r="C287" s="404"/>
    </row>
    <row r="288" spans="3:3">
      <c r="C288" s="404"/>
    </row>
    <row r="289" spans="3:3">
      <c r="C289" s="404"/>
    </row>
    <row r="291" spans="3:3">
      <c r="C291" s="404"/>
    </row>
  </sheetData>
  <autoFilter ref="A3:XFD278">
    <filterColumn colId="5">
      <customFilters>
        <customFilter operator="equal" val="是"/>
      </customFilters>
    </filterColumn>
    <extLst/>
  </autoFilter>
  <mergeCells count="1">
    <mergeCell ref="B1:E1"/>
  </mergeCells>
  <conditionalFormatting sqref="B277">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1">
    <tabColor rgb="FF00B0F0"/>
  </sheetPr>
  <dimension ref="A1:F38"/>
  <sheetViews>
    <sheetView showGridLines="0" showZeros="0" view="pageBreakPreview" zoomScaleNormal="115" workbookViewId="0">
      <pane ySplit="3" topLeftCell="A25" activePane="bottomLeft" state="frozen"/>
      <selection/>
      <selection pane="bottomLeft" activeCell="D26" sqref="D26"/>
    </sheetView>
  </sheetViews>
  <sheetFormatPr defaultColWidth="9" defaultRowHeight="14.25" outlineLevelCol="5"/>
  <cols>
    <col min="1" max="1" width="11.75" style="161" hidden="1" customWidth="1"/>
    <col min="2" max="2" width="50.75" style="161" customWidth="1"/>
    <col min="3" max="4" width="20.6333333333333" style="161" customWidth="1"/>
    <col min="5" max="5" width="26.125" style="352" customWidth="1"/>
    <col min="6" max="6" width="9" style="161" hidden="1" customWidth="1"/>
    <col min="7" max="16384" width="9" style="161"/>
  </cols>
  <sheetData>
    <row r="1" ht="45" customHeight="1" spans="1:6">
      <c r="A1" s="163"/>
      <c r="B1" s="300" t="s">
        <v>3183</v>
      </c>
      <c r="C1" s="300"/>
      <c r="D1" s="300"/>
      <c r="E1" s="300"/>
      <c r="F1" s="163"/>
    </row>
    <row r="2" s="350" customFormat="1" ht="20.1" customHeight="1" spans="1:6">
      <c r="A2" s="353"/>
      <c r="B2" s="354"/>
      <c r="C2" s="355"/>
      <c r="D2" s="354"/>
      <c r="E2" s="356" t="s">
        <v>2</v>
      </c>
      <c r="F2" s="353"/>
    </row>
    <row r="3" s="351" customFormat="1" ht="45" customHeight="1" spans="1:6">
      <c r="A3" s="357" t="s">
        <v>3</v>
      </c>
      <c r="B3" s="358" t="s">
        <v>4</v>
      </c>
      <c r="C3" s="154" t="s">
        <v>147</v>
      </c>
      <c r="D3" s="154" t="s">
        <v>6</v>
      </c>
      <c r="E3" s="154" t="s">
        <v>148</v>
      </c>
      <c r="F3" s="359" t="s">
        <v>8</v>
      </c>
    </row>
    <row r="4" s="351" customFormat="1" ht="36" customHeight="1" spans="1:6">
      <c r="A4" s="316" t="s">
        <v>2629</v>
      </c>
      <c r="B4" s="313" t="s">
        <v>2630</v>
      </c>
      <c r="C4" s="322"/>
      <c r="D4" s="322"/>
      <c r="E4" s="330">
        <f>IF(C4&lt;0,"",IFERROR(D4/C4-1,0))</f>
        <v>0</v>
      </c>
      <c r="F4" s="360" t="str">
        <f>IF(LEN(A4)=7,"是",IF(B4&lt;&gt;"",IF(SUM(C4:D4)&lt;&gt;0,"是","否"),"是"))</f>
        <v>是</v>
      </c>
    </row>
    <row r="5" ht="36" customHeight="1" spans="1:6">
      <c r="A5" s="316" t="s">
        <v>2631</v>
      </c>
      <c r="B5" s="313" t="s">
        <v>2632</v>
      </c>
      <c r="C5" s="322"/>
      <c r="D5" s="322"/>
      <c r="E5" s="330">
        <f t="shared" ref="E5:E38" si="0">IF(C5&lt;0,"",IFERROR(D5/C5-1,0))</f>
        <v>0</v>
      </c>
      <c r="F5" s="360" t="str">
        <f t="shared" ref="F5:F38" si="1">IF(LEN(A5)=7,"是",IF(B5&lt;&gt;"",IF(SUM(C5:D5)&lt;&gt;0,"是","否"),"是"))</f>
        <v>是</v>
      </c>
    </row>
    <row r="6" ht="36" customHeight="1" spans="1:6">
      <c r="A6" s="316" t="s">
        <v>2633</v>
      </c>
      <c r="B6" s="313" t="s">
        <v>2634</v>
      </c>
      <c r="C6" s="322"/>
      <c r="D6" s="322"/>
      <c r="E6" s="330">
        <f t="shared" si="0"/>
        <v>0</v>
      </c>
      <c r="F6" s="360" t="str">
        <f t="shared" si="1"/>
        <v>是</v>
      </c>
    </row>
    <row r="7" ht="36" customHeight="1" spans="1:6">
      <c r="A7" s="316" t="s">
        <v>2635</v>
      </c>
      <c r="B7" s="313" t="s">
        <v>2636</v>
      </c>
      <c r="C7" s="322"/>
      <c r="D7" s="322"/>
      <c r="E7" s="330">
        <f t="shared" si="0"/>
        <v>0</v>
      </c>
      <c r="F7" s="360" t="str">
        <f t="shared" si="1"/>
        <v>是</v>
      </c>
    </row>
    <row r="8" ht="36" customHeight="1" spans="1:6">
      <c r="A8" s="316" t="s">
        <v>2637</v>
      </c>
      <c r="B8" s="313" t="s">
        <v>2638</v>
      </c>
      <c r="C8" s="322"/>
      <c r="D8" s="322"/>
      <c r="E8" s="330">
        <f t="shared" si="0"/>
        <v>0</v>
      </c>
      <c r="F8" s="360" t="str">
        <f t="shared" si="1"/>
        <v>是</v>
      </c>
    </row>
    <row r="9" ht="36" customHeight="1" spans="1:6">
      <c r="A9" s="316" t="s">
        <v>2639</v>
      </c>
      <c r="B9" s="313" t="s">
        <v>2640</v>
      </c>
      <c r="C9" s="322"/>
      <c r="D9" s="322"/>
      <c r="E9" s="330">
        <f t="shared" si="0"/>
        <v>0</v>
      </c>
      <c r="F9" s="360" t="str">
        <f t="shared" si="1"/>
        <v>是</v>
      </c>
    </row>
    <row r="10" ht="36" customHeight="1" spans="1:6">
      <c r="A10" s="316" t="s">
        <v>2641</v>
      </c>
      <c r="B10" s="313" t="s">
        <v>2642</v>
      </c>
      <c r="C10" s="322">
        <f>SUM(C11:C15)</f>
        <v>53664</v>
      </c>
      <c r="D10" s="322">
        <f>SUM(D11:D15)</f>
        <v>38159</v>
      </c>
      <c r="E10" s="330">
        <f t="shared" si="0"/>
        <v>-0.288927400119261</v>
      </c>
      <c r="F10" s="360" t="str">
        <f t="shared" si="1"/>
        <v>是</v>
      </c>
    </row>
    <row r="11" ht="36" customHeight="1" spans="1:6">
      <c r="A11" s="316" t="s">
        <v>2643</v>
      </c>
      <c r="B11" s="317" t="s">
        <v>2644</v>
      </c>
      <c r="C11" s="361">
        <v>53664</v>
      </c>
      <c r="D11" s="361">
        <v>38159</v>
      </c>
      <c r="E11" s="362">
        <f t="shared" si="0"/>
        <v>-0.288927400119261</v>
      </c>
      <c r="F11" s="360" t="str">
        <f t="shared" si="1"/>
        <v>是</v>
      </c>
    </row>
    <row r="12" ht="36" hidden="1" customHeight="1" spans="1:6">
      <c r="A12" s="316" t="s">
        <v>2645</v>
      </c>
      <c r="B12" s="317" t="s">
        <v>2646</v>
      </c>
      <c r="C12" s="361">
        <v>0</v>
      </c>
      <c r="D12" s="361"/>
      <c r="E12" s="362">
        <f t="shared" si="0"/>
        <v>0</v>
      </c>
      <c r="F12" s="360" t="str">
        <f t="shared" si="1"/>
        <v>否</v>
      </c>
    </row>
    <row r="13" ht="36" hidden="1" customHeight="1" spans="1:6">
      <c r="A13" s="316" t="s">
        <v>2647</v>
      </c>
      <c r="B13" s="317" t="s">
        <v>2648</v>
      </c>
      <c r="C13" s="361">
        <v>0</v>
      </c>
      <c r="D13" s="361"/>
      <c r="E13" s="362">
        <f t="shared" si="0"/>
        <v>0</v>
      </c>
      <c r="F13" s="360" t="str">
        <f t="shared" si="1"/>
        <v>否</v>
      </c>
    </row>
    <row r="14" ht="36" hidden="1" customHeight="1" spans="1:6">
      <c r="A14" s="316" t="s">
        <v>2649</v>
      </c>
      <c r="B14" s="317" t="s">
        <v>2650</v>
      </c>
      <c r="C14" s="361">
        <v>0</v>
      </c>
      <c r="D14" s="361"/>
      <c r="E14" s="362">
        <f t="shared" si="0"/>
        <v>0</v>
      </c>
      <c r="F14" s="360" t="str">
        <f t="shared" si="1"/>
        <v>否</v>
      </c>
    </row>
    <row r="15" ht="36" hidden="1" customHeight="1" spans="1:6">
      <c r="A15" s="316" t="s">
        <v>2651</v>
      </c>
      <c r="B15" s="320" t="s">
        <v>2652</v>
      </c>
      <c r="C15" s="318"/>
      <c r="D15" s="318"/>
      <c r="E15" s="319">
        <f t="shared" si="0"/>
        <v>0</v>
      </c>
      <c r="F15" s="360" t="str">
        <f t="shared" si="1"/>
        <v>否</v>
      </c>
    </row>
    <row r="16" ht="36" customHeight="1" spans="1:6">
      <c r="A16" s="363" t="s">
        <v>2653</v>
      </c>
      <c r="B16" s="182" t="s">
        <v>2654</v>
      </c>
      <c r="C16" s="322"/>
      <c r="D16" s="322"/>
      <c r="E16" s="330">
        <f t="shared" si="0"/>
        <v>0</v>
      </c>
      <c r="F16" s="360" t="str">
        <f t="shared" si="1"/>
        <v>是</v>
      </c>
    </row>
    <row r="17" ht="36" customHeight="1" spans="1:6">
      <c r="A17" s="363" t="s">
        <v>2655</v>
      </c>
      <c r="B17" s="182" t="s">
        <v>2656</v>
      </c>
      <c r="C17" s="322"/>
      <c r="D17" s="322"/>
      <c r="E17" s="330">
        <f t="shared" si="0"/>
        <v>0</v>
      </c>
      <c r="F17" s="360" t="str">
        <f t="shared" si="1"/>
        <v>是</v>
      </c>
    </row>
    <row r="18" ht="36" hidden="1" customHeight="1" spans="1:6">
      <c r="A18" s="363" t="s">
        <v>2657</v>
      </c>
      <c r="B18" s="192" t="s">
        <v>2658</v>
      </c>
      <c r="C18" s="318"/>
      <c r="D18" s="318"/>
      <c r="E18" s="319">
        <f t="shared" si="0"/>
        <v>0</v>
      </c>
      <c r="F18" s="360" t="str">
        <f t="shared" si="1"/>
        <v>否</v>
      </c>
    </row>
    <row r="19" ht="36" hidden="1" customHeight="1" spans="1:6">
      <c r="A19" s="363" t="s">
        <v>2659</v>
      </c>
      <c r="B19" s="192" t="s">
        <v>2660</v>
      </c>
      <c r="C19" s="318"/>
      <c r="D19" s="318"/>
      <c r="E19" s="319">
        <f t="shared" si="0"/>
        <v>0</v>
      </c>
      <c r="F19" s="360" t="str">
        <f t="shared" si="1"/>
        <v>否</v>
      </c>
    </row>
    <row r="20" ht="36" customHeight="1" spans="1:6">
      <c r="A20" s="363" t="s">
        <v>2661</v>
      </c>
      <c r="B20" s="182" t="s">
        <v>2662</v>
      </c>
      <c r="C20" s="322"/>
      <c r="D20" s="322"/>
      <c r="E20" s="330">
        <f t="shared" si="0"/>
        <v>0</v>
      </c>
      <c r="F20" s="360" t="str">
        <f t="shared" si="1"/>
        <v>是</v>
      </c>
    </row>
    <row r="21" ht="36" customHeight="1" spans="1:6">
      <c r="A21" s="363" t="s">
        <v>2663</v>
      </c>
      <c r="B21" s="182" t="s">
        <v>2664</v>
      </c>
      <c r="C21" s="322"/>
      <c r="D21" s="322"/>
      <c r="E21" s="330">
        <f t="shared" si="0"/>
        <v>0</v>
      </c>
      <c r="F21" s="360" t="str">
        <f t="shared" si="1"/>
        <v>是</v>
      </c>
    </row>
    <row r="22" ht="36" customHeight="1" spans="1:6">
      <c r="A22" s="363" t="s">
        <v>2665</v>
      </c>
      <c r="B22" s="182" t="s">
        <v>2666</v>
      </c>
      <c r="C22" s="322"/>
      <c r="D22" s="322"/>
      <c r="E22" s="330">
        <f t="shared" si="0"/>
        <v>0</v>
      </c>
      <c r="F22" s="360" t="str">
        <f t="shared" si="1"/>
        <v>是</v>
      </c>
    </row>
    <row r="23" ht="36" customHeight="1" spans="1:6">
      <c r="A23" s="316" t="s">
        <v>2667</v>
      </c>
      <c r="B23" s="313" t="s">
        <v>2668</v>
      </c>
      <c r="C23" s="322"/>
      <c r="D23" s="322"/>
      <c r="E23" s="330">
        <f t="shared" si="0"/>
        <v>0</v>
      </c>
      <c r="F23" s="360" t="str">
        <f t="shared" si="1"/>
        <v>是</v>
      </c>
    </row>
    <row r="24" ht="36" customHeight="1" spans="1:6">
      <c r="A24" s="316" t="s">
        <v>2669</v>
      </c>
      <c r="B24" s="313" t="s">
        <v>2670</v>
      </c>
      <c r="C24" s="322">
        <v>490</v>
      </c>
      <c r="D24" s="322">
        <v>490</v>
      </c>
      <c r="E24" s="330">
        <f t="shared" si="0"/>
        <v>0</v>
      </c>
      <c r="F24" s="360" t="str">
        <f t="shared" si="1"/>
        <v>是</v>
      </c>
    </row>
    <row r="25" ht="36" customHeight="1" spans="1:6">
      <c r="A25" s="316" t="s">
        <v>2671</v>
      </c>
      <c r="B25" s="313" t="s">
        <v>2672</v>
      </c>
      <c r="C25" s="322"/>
      <c r="D25" s="322"/>
      <c r="E25" s="330">
        <f t="shared" si="0"/>
        <v>0</v>
      </c>
      <c r="F25" s="360" t="str">
        <f t="shared" si="1"/>
        <v>是</v>
      </c>
    </row>
    <row r="26" ht="36" customHeight="1" spans="1:6">
      <c r="A26" s="316" t="s">
        <v>2673</v>
      </c>
      <c r="B26" s="313" t="s">
        <v>2674</v>
      </c>
      <c r="C26" s="322"/>
      <c r="D26" s="322"/>
      <c r="E26" s="330">
        <f t="shared" si="0"/>
        <v>0</v>
      </c>
      <c r="F26" s="360" t="str">
        <f t="shared" si="1"/>
        <v>是</v>
      </c>
    </row>
    <row r="27" ht="36" customHeight="1" spans="1:6">
      <c r="A27" s="364">
        <v>10310</v>
      </c>
      <c r="B27" s="313" t="s">
        <v>3184</v>
      </c>
      <c r="C27" s="322"/>
      <c r="D27" s="322">
        <v>1000</v>
      </c>
      <c r="E27" s="330">
        <f t="shared" si="0"/>
        <v>0</v>
      </c>
      <c r="F27" s="360" t="str">
        <f t="shared" si="1"/>
        <v>是</v>
      </c>
    </row>
    <row r="28" ht="36" customHeight="1" spans="1:6">
      <c r="A28" s="316"/>
      <c r="B28" s="320"/>
      <c r="C28" s="318"/>
      <c r="D28" s="318"/>
      <c r="E28" s="319">
        <f t="shared" si="0"/>
        <v>0</v>
      </c>
      <c r="F28" s="360" t="str">
        <f t="shared" si="1"/>
        <v>是</v>
      </c>
    </row>
    <row r="29" ht="36" customHeight="1" spans="1:6">
      <c r="A29" s="336"/>
      <c r="B29" s="337" t="s">
        <v>3185</v>
      </c>
      <c r="C29" s="322">
        <f>C4+C5+C6+C7+C8+C9+C10+C16+C17+C20+C21+C22+C23+C24+C25+C26+C27</f>
        <v>54154</v>
      </c>
      <c r="D29" s="322">
        <f>D4+D5+D6+D7+D8+D9+D10+D16+D17+D20+D21+D22+D23+D24+D25+D26+D27</f>
        <v>39649</v>
      </c>
      <c r="E29" s="330">
        <f t="shared" si="0"/>
        <v>-0.267847250433948</v>
      </c>
      <c r="F29" s="360" t="str">
        <f t="shared" si="1"/>
        <v>是</v>
      </c>
    </row>
    <row r="30" ht="36" customHeight="1" spans="1:6">
      <c r="A30" s="365">
        <v>105</v>
      </c>
      <c r="B30" s="366" t="s">
        <v>2678</v>
      </c>
      <c r="C30" s="327">
        <v>22300</v>
      </c>
      <c r="D30" s="367">
        <v>900</v>
      </c>
      <c r="E30" s="368">
        <f t="shared" si="0"/>
        <v>-0.959641255605381</v>
      </c>
      <c r="F30" s="360" t="str">
        <f t="shared" si="1"/>
        <v>是</v>
      </c>
    </row>
    <row r="31" ht="36" customHeight="1" spans="1:6">
      <c r="A31" s="365">
        <v>110</v>
      </c>
      <c r="B31" s="366" t="s">
        <v>64</v>
      </c>
      <c r="C31" s="369">
        <f>C32+C35+C36</f>
        <v>17660</v>
      </c>
      <c r="D31" s="369">
        <f>D32+D35+D36</f>
        <v>5792</v>
      </c>
      <c r="E31" s="97">
        <f t="shared" si="0"/>
        <v>-0.67202718006795</v>
      </c>
      <c r="F31" s="360" t="str">
        <f t="shared" si="1"/>
        <v>是</v>
      </c>
    </row>
    <row r="32" ht="34" customHeight="1" spans="1:6">
      <c r="A32" s="370">
        <v>11004</v>
      </c>
      <c r="B32" s="371" t="s">
        <v>3186</v>
      </c>
      <c r="C32" s="372">
        <f>C33+C34</f>
        <v>5</v>
      </c>
      <c r="D32" s="373"/>
      <c r="E32" s="100">
        <f t="shared" si="0"/>
        <v>-1</v>
      </c>
      <c r="F32" s="360" t="str">
        <f t="shared" si="1"/>
        <v>是</v>
      </c>
    </row>
    <row r="33" ht="33" customHeight="1" spans="1:6">
      <c r="A33" s="370">
        <v>1100401</v>
      </c>
      <c r="B33" s="371" t="s">
        <v>2682</v>
      </c>
      <c r="C33" s="373">
        <v>5</v>
      </c>
      <c r="D33" s="373"/>
      <c r="E33" s="100">
        <f t="shared" si="0"/>
        <v>-1</v>
      </c>
      <c r="F33" s="360" t="str">
        <f t="shared" si="1"/>
        <v>是</v>
      </c>
    </row>
    <row r="34" ht="32" customHeight="1" spans="1:6">
      <c r="A34" s="370">
        <v>1100402</v>
      </c>
      <c r="B34" s="371" t="s">
        <v>3187</v>
      </c>
      <c r="C34" s="373"/>
      <c r="D34" s="373"/>
      <c r="E34" s="100">
        <f t="shared" si="0"/>
        <v>0</v>
      </c>
      <c r="F34" s="360" t="str">
        <f t="shared" si="1"/>
        <v>是</v>
      </c>
    </row>
    <row r="35" ht="30" customHeight="1" spans="1:6">
      <c r="A35" s="370">
        <v>11008</v>
      </c>
      <c r="B35" s="371" t="s">
        <v>69</v>
      </c>
      <c r="C35" s="372">
        <v>17655</v>
      </c>
      <c r="D35" s="374">
        <v>5792</v>
      </c>
      <c r="E35" s="375">
        <f t="shared" si="0"/>
        <v>-0.671934296233362</v>
      </c>
      <c r="F35" s="360" t="str">
        <f t="shared" si="1"/>
        <v>是</v>
      </c>
    </row>
    <row r="36" ht="35" hidden="1" customHeight="1" spans="1:6">
      <c r="A36" s="376">
        <v>11009</v>
      </c>
      <c r="B36" s="377" t="s">
        <v>71</v>
      </c>
      <c r="C36" s="372"/>
      <c r="D36" s="378"/>
      <c r="E36" s="379">
        <f t="shared" si="0"/>
        <v>0</v>
      </c>
      <c r="F36" s="360" t="str">
        <f t="shared" si="1"/>
        <v>否</v>
      </c>
    </row>
    <row r="37" ht="35" hidden="1" customHeight="1" spans="1:6">
      <c r="A37" s="380">
        <v>11011</v>
      </c>
      <c r="B37" s="381" t="s">
        <v>2707</v>
      </c>
      <c r="C37" s="382"/>
      <c r="D37" s="382"/>
      <c r="E37" s="383">
        <f t="shared" si="0"/>
        <v>0</v>
      </c>
      <c r="F37" s="360" t="str">
        <f t="shared" si="1"/>
        <v>否</v>
      </c>
    </row>
    <row r="38" ht="36" customHeight="1" spans="1:6">
      <c r="A38" s="384"/>
      <c r="B38" s="385" t="s">
        <v>78</v>
      </c>
      <c r="C38" s="327">
        <f>SUM(C29:C31)</f>
        <v>94114</v>
      </c>
      <c r="D38" s="327">
        <f>SUM(D29:D31)</f>
        <v>46341</v>
      </c>
      <c r="E38" s="348">
        <f t="shared" si="0"/>
        <v>-0.507607794802049</v>
      </c>
      <c r="F38" s="360" t="str">
        <f t="shared" si="1"/>
        <v>是</v>
      </c>
    </row>
  </sheetData>
  <autoFilter ref="A3:F38">
    <filterColumn colId="5">
      <customFilters>
        <customFilter operator="equal" val="是"/>
      </customFilters>
    </filterColumn>
    <extLst/>
  </autoFilter>
  <mergeCells count="1">
    <mergeCell ref="B1:E1"/>
  </mergeCells>
  <conditionalFormatting sqref="B30">
    <cfRule type="expression" dxfId="1" priority="13" stopIfTrue="1">
      <formula>"len($A:$A)=3"</formula>
    </cfRule>
  </conditionalFormatting>
  <conditionalFormatting sqref="C30">
    <cfRule type="expression" dxfId="1" priority="2" stopIfTrue="1">
      <formula>"len($A:$A)=3"</formula>
    </cfRule>
  </conditionalFormatting>
  <conditionalFormatting sqref="C32">
    <cfRule type="expression" dxfId="1" priority="5" stopIfTrue="1">
      <formula>"len($A:$A)=3"</formula>
    </cfRule>
  </conditionalFormatting>
  <conditionalFormatting sqref="C35">
    <cfRule type="expression" dxfId="1" priority="4" stopIfTrue="1">
      <formula>"len($A:$A)=3"</formula>
    </cfRule>
  </conditionalFormatting>
  <conditionalFormatting sqref="C36">
    <cfRule type="expression" dxfId="1" priority="3" stopIfTrue="1">
      <formula>"len($A:$A)=3"</formula>
    </cfRule>
  </conditionalFormatting>
  <conditionalFormatting sqref="B31:B34">
    <cfRule type="expression" dxfId="1" priority="9" stopIfTrue="1">
      <formula>"len($A:$A)=3"</formula>
    </cfRule>
  </conditionalFormatting>
  <conditionalFormatting sqref="E31:E32">
    <cfRule type="expression" dxfId="1" priority="1" stopIfTrue="1">
      <formula>"len($A:$A)=3"</formula>
    </cfRule>
  </conditionalFormatting>
  <conditionalFormatting sqref="C31 D31:D32 C33:C34">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2">
    <tabColor rgb="FF00B0F0"/>
  </sheetPr>
  <dimension ref="A1:J281"/>
  <sheetViews>
    <sheetView showGridLines="0" showZeros="0" view="pageBreakPreview" zoomScaleNormal="115" workbookViewId="0">
      <pane ySplit="3" topLeftCell="A242" activePane="bottomLeft" state="frozen"/>
      <selection/>
      <selection pane="bottomLeft" activeCell="D26" sqref="D26"/>
    </sheetView>
  </sheetViews>
  <sheetFormatPr defaultColWidth="9" defaultRowHeight="14.25"/>
  <cols>
    <col min="1" max="1" width="9.5" style="293" hidden="1" customWidth="1"/>
    <col min="2" max="2" width="50.75" style="293" customWidth="1"/>
    <col min="3" max="4" width="20.6333333333333" style="297" customWidth="1"/>
    <col min="5" max="5" width="20.6333333333333" style="298" customWidth="1"/>
    <col min="6" max="6" width="15.2916666666667" style="299" hidden="1" customWidth="1"/>
    <col min="7" max="31" width="9" style="293"/>
    <col min="32" max="16384" width="12.375" style="293"/>
  </cols>
  <sheetData>
    <row r="1" s="293" customFormat="1" ht="45" customHeight="1" spans="1:6">
      <c r="A1" s="297"/>
      <c r="B1" s="300" t="s">
        <v>3188</v>
      </c>
      <c r="C1" s="300"/>
      <c r="D1" s="300"/>
      <c r="E1" s="301"/>
      <c r="F1" s="302"/>
    </row>
    <row r="2" s="294" customFormat="1" ht="20.1" customHeight="1" spans="1:6">
      <c r="A2" s="303"/>
      <c r="B2" s="304"/>
      <c r="C2" s="304"/>
      <c r="D2" s="304"/>
      <c r="E2" s="305" t="s">
        <v>2</v>
      </c>
      <c r="F2" s="306"/>
    </row>
    <row r="3" s="295" customFormat="1" ht="45" customHeight="1" spans="1:6">
      <c r="A3" s="307" t="s">
        <v>3</v>
      </c>
      <c r="B3" s="308" t="s">
        <v>4</v>
      </c>
      <c r="C3" s="309" t="s">
        <v>147</v>
      </c>
      <c r="D3" s="309" t="s">
        <v>6</v>
      </c>
      <c r="E3" s="310" t="s">
        <v>148</v>
      </c>
      <c r="F3" s="311" t="s">
        <v>8</v>
      </c>
    </row>
    <row r="4" s="293" customFormat="1" ht="36" customHeight="1" spans="1:6">
      <c r="A4" s="312" t="s">
        <v>92</v>
      </c>
      <c r="B4" s="313" t="s">
        <v>2709</v>
      </c>
      <c r="C4" s="314">
        <f>C5+C11+C17</f>
        <v>1</v>
      </c>
      <c r="D4" s="314">
        <f>D5+D11+D17</f>
        <v>1</v>
      </c>
      <c r="E4" s="195">
        <f>IF(C4&lt;0,"",IFERROR(D4/C4-1,0))</f>
        <v>0</v>
      </c>
      <c r="F4" s="315" t="str">
        <f>IF(LEN(A4)=3,"是",IF(B4&lt;&gt;"",IF(SUM(C4:D4)&lt;&gt;0,"是","否"),"是"))</f>
        <v>是</v>
      </c>
    </row>
    <row r="5" s="293" customFormat="1" ht="36" customHeight="1" spans="1:6">
      <c r="A5" s="312" t="s">
        <v>2710</v>
      </c>
      <c r="B5" s="313" t="s">
        <v>2711</v>
      </c>
      <c r="C5" s="314">
        <f>SUM(C6:C10)</f>
        <v>1</v>
      </c>
      <c r="D5" s="314">
        <f>SUM(D6:D10)</f>
        <v>1</v>
      </c>
      <c r="E5" s="195">
        <f t="shared" ref="E5:E68" si="0">IF(C5&lt;0,"",IFERROR(D5/C5-1,0))</f>
        <v>0</v>
      </c>
      <c r="F5" s="315" t="str">
        <f t="shared" ref="F5:F68" si="1">IF(LEN(A5)=3,"是",IF(B5&lt;&gt;"",IF(SUM(C5:D5)&lt;&gt;0,"是","否"),"是"))</f>
        <v>是</v>
      </c>
    </row>
    <row r="6" s="293" customFormat="1" ht="36" customHeight="1" spans="1:6">
      <c r="A6" s="316" t="s">
        <v>2712</v>
      </c>
      <c r="B6" s="317" t="s">
        <v>2713</v>
      </c>
      <c r="C6" s="318">
        <v>1</v>
      </c>
      <c r="D6" s="318">
        <v>1</v>
      </c>
      <c r="E6" s="319">
        <f t="shared" si="0"/>
        <v>0</v>
      </c>
      <c r="F6" s="315" t="str">
        <f t="shared" si="1"/>
        <v>是</v>
      </c>
    </row>
    <row r="7" s="293" customFormat="1" ht="36" hidden="1" customHeight="1" spans="1:6">
      <c r="A7" s="316" t="s">
        <v>2714</v>
      </c>
      <c r="B7" s="317" t="s">
        <v>2715</v>
      </c>
      <c r="C7" s="314">
        <v>0</v>
      </c>
      <c r="D7" s="318"/>
      <c r="E7" s="319">
        <f t="shared" si="0"/>
        <v>0</v>
      </c>
      <c r="F7" s="315" t="str">
        <f t="shared" si="1"/>
        <v>否</v>
      </c>
    </row>
    <row r="8" s="293" customFormat="1" ht="36" hidden="1" customHeight="1" spans="1:6">
      <c r="A8" s="316" t="s">
        <v>2716</v>
      </c>
      <c r="B8" s="320" t="s">
        <v>2717</v>
      </c>
      <c r="C8" s="314">
        <v>0</v>
      </c>
      <c r="D8" s="318"/>
      <c r="E8" s="319">
        <f t="shared" si="0"/>
        <v>0</v>
      </c>
      <c r="F8" s="315" t="str">
        <f t="shared" si="1"/>
        <v>否</v>
      </c>
    </row>
    <row r="9" s="293" customFormat="1" ht="36" hidden="1" customHeight="1" spans="1:6">
      <c r="A9" s="316" t="s">
        <v>2718</v>
      </c>
      <c r="B9" s="317" t="s">
        <v>2719</v>
      </c>
      <c r="C9" s="314">
        <v>0</v>
      </c>
      <c r="D9" s="318"/>
      <c r="E9" s="319">
        <f t="shared" si="0"/>
        <v>0</v>
      </c>
      <c r="F9" s="315" t="str">
        <f t="shared" si="1"/>
        <v>否</v>
      </c>
    </row>
    <row r="10" s="293" customFormat="1" ht="36" hidden="1" customHeight="1" spans="1:6">
      <c r="A10" s="316" t="s">
        <v>2720</v>
      </c>
      <c r="B10" s="320" t="s">
        <v>2721</v>
      </c>
      <c r="C10" s="314">
        <v>0</v>
      </c>
      <c r="D10" s="318"/>
      <c r="E10" s="319">
        <f t="shared" si="0"/>
        <v>0</v>
      </c>
      <c r="F10" s="315" t="str">
        <f t="shared" si="1"/>
        <v>否</v>
      </c>
    </row>
    <row r="11" s="293" customFormat="1" ht="36" hidden="1" customHeight="1" spans="1:6">
      <c r="A11" s="312" t="s">
        <v>2722</v>
      </c>
      <c r="B11" s="321" t="s">
        <v>2723</v>
      </c>
      <c r="C11" s="318">
        <f>SUM(C12:C16)</f>
        <v>0</v>
      </c>
      <c r="D11" s="314">
        <f>SUM(D12:D16)</f>
        <v>0</v>
      </c>
      <c r="E11" s="195">
        <f t="shared" si="0"/>
        <v>0</v>
      </c>
      <c r="F11" s="315" t="str">
        <f t="shared" si="1"/>
        <v>否</v>
      </c>
    </row>
    <row r="12" s="293" customFormat="1" ht="36" hidden="1" customHeight="1" spans="1:6">
      <c r="A12" s="316" t="s">
        <v>2724</v>
      </c>
      <c r="B12" s="317" t="s">
        <v>2725</v>
      </c>
      <c r="C12" s="318">
        <v>0</v>
      </c>
      <c r="D12" s="318"/>
      <c r="E12" s="319">
        <f t="shared" si="0"/>
        <v>0</v>
      </c>
      <c r="F12" s="315" t="str">
        <f t="shared" si="1"/>
        <v>否</v>
      </c>
    </row>
    <row r="13" s="293" customFormat="1" ht="36" hidden="1" customHeight="1" spans="1:6">
      <c r="A13" s="316" t="s">
        <v>2726</v>
      </c>
      <c r="B13" s="317" t="s">
        <v>2727</v>
      </c>
      <c r="C13" s="318">
        <v>0</v>
      </c>
      <c r="D13" s="318"/>
      <c r="E13" s="319">
        <f t="shared" si="0"/>
        <v>0</v>
      </c>
      <c r="F13" s="315" t="str">
        <f t="shared" si="1"/>
        <v>否</v>
      </c>
    </row>
    <row r="14" s="293" customFormat="1" ht="36" hidden="1" customHeight="1" spans="1:6">
      <c r="A14" s="316" t="s">
        <v>2728</v>
      </c>
      <c r="B14" s="317" t="s">
        <v>2729</v>
      </c>
      <c r="C14" s="318">
        <v>0</v>
      </c>
      <c r="D14" s="318"/>
      <c r="E14" s="319">
        <f t="shared" si="0"/>
        <v>0</v>
      </c>
      <c r="F14" s="315" t="str">
        <f t="shared" si="1"/>
        <v>否</v>
      </c>
    </row>
    <row r="15" s="293" customFormat="1" ht="36" hidden="1" customHeight="1" spans="1:6">
      <c r="A15" s="316" t="s">
        <v>2730</v>
      </c>
      <c r="B15" s="317" t="s">
        <v>2731</v>
      </c>
      <c r="C15" s="318">
        <v>0</v>
      </c>
      <c r="D15" s="318"/>
      <c r="E15" s="319">
        <f t="shared" si="0"/>
        <v>0</v>
      </c>
      <c r="F15" s="315" t="str">
        <f t="shared" si="1"/>
        <v>否</v>
      </c>
    </row>
    <row r="16" s="293" customFormat="1" ht="36" hidden="1" customHeight="1" spans="1:6">
      <c r="A16" s="316" t="s">
        <v>2732</v>
      </c>
      <c r="B16" s="317" t="s">
        <v>2733</v>
      </c>
      <c r="C16" s="318">
        <v>0</v>
      </c>
      <c r="D16" s="318"/>
      <c r="E16" s="319">
        <f t="shared" si="0"/>
        <v>0</v>
      </c>
      <c r="F16" s="315" t="str">
        <f t="shared" si="1"/>
        <v>否</v>
      </c>
    </row>
    <row r="17" s="293" customFormat="1" ht="36" hidden="1" customHeight="1" spans="1:6">
      <c r="A17" s="312" t="s">
        <v>2734</v>
      </c>
      <c r="B17" s="321" t="s">
        <v>2735</v>
      </c>
      <c r="C17" s="314">
        <f>SUM(C18:C19)</f>
        <v>0</v>
      </c>
      <c r="D17" s="314">
        <f>SUM(D18:D19)</f>
        <v>0</v>
      </c>
      <c r="E17" s="195">
        <f t="shared" si="0"/>
        <v>0</v>
      </c>
      <c r="F17" s="315" t="str">
        <f t="shared" si="1"/>
        <v>否</v>
      </c>
    </row>
    <row r="18" s="293" customFormat="1" ht="36" hidden="1" customHeight="1" spans="1:6">
      <c r="A18" s="316" t="s">
        <v>2736</v>
      </c>
      <c r="B18" s="317" t="s">
        <v>2737</v>
      </c>
      <c r="C18" s="318">
        <v>0</v>
      </c>
      <c r="D18" s="318"/>
      <c r="E18" s="319">
        <f t="shared" si="0"/>
        <v>0</v>
      </c>
      <c r="F18" s="315" t="str">
        <f t="shared" si="1"/>
        <v>否</v>
      </c>
    </row>
    <row r="19" s="293" customFormat="1" ht="36" hidden="1" customHeight="1" spans="1:6">
      <c r="A19" s="316" t="s">
        <v>2738</v>
      </c>
      <c r="B19" s="317" t="s">
        <v>2739</v>
      </c>
      <c r="C19" s="322">
        <v>0</v>
      </c>
      <c r="D19" s="318"/>
      <c r="E19" s="319">
        <f t="shared" si="0"/>
        <v>0</v>
      </c>
      <c r="F19" s="315" t="str">
        <f t="shared" si="1"/>
        <v>否</v>
      </c>
    </row>
    <row r="20" s="293" customFormat="1" ht="36" customHeight="1" spans="1:6">
      <c r="A20" s="312" t="s">
        <v>94</v>
      </c>
      <c r="B20" s="313" t="s">
        <v>2740</v>
      </c>
      <c r="C20" s="318">
        <f>C21+C25+C29</f>
        <v>0</v>
      </c>
      <c r="D20" s="314">
        <f>D21+D25+D29</f>
        <v>0</v>
      </c>
      <c r="E20" s="195">
        <f t="shared" si="0"/>
        <v>0</v>
      </c>
      <c r="F20" s="315" t="str">
        <f t="shared" si="1"/>
        <v>是</v>
      </c>
    </row>
    <row r="21" s="293" customFormat="1" ht="36" hidden="1" customHeight="1" spans="1:6">
      <c r="A21" s="312" t="s">
        <v>2741</v>
      </c>
      <c r="B21" s="321" t="s">
        <v>2742</v>
      </c>
      <c r="C21" s="314">
        <f>SUM(C22:C24)</f>
        <v>0</v>
      </c>
      <c r="D21" s="314">
        <f>SUM(D22:D24)</f>
        <v>0</v>
      </c>
      <c r="E21" s="195">
        <f t="shared" si="0"/>
        <v>0</v>
      </c>
      <c r="F21" s="315" t="str">
        <f t="shared" si="1"/>
        <v>否</v>
      </c>
    </row>
    <row r="22" s="293" customFormat="1" ht="36" hidden="1" customHeight="1" spans="1:6">
      <c r="A22" s="316" t="s">
        <v>2743</v>
      </c>
      <c r="B22" s="317" t="s">
        <v>2744</v>
      </c>
      <c r="C22" s="314" t="s">
        <v>59</v>
      </c>
      <c r="D22" s="318"/>
      <c r="E22" s="319">
        <f t="shared" si="0"/>
        <v>0</v>
      </c>
      <c r="F22" s="315" t="str">
        <f t="shared" si="1"/>
        <v>否</v>
      </c>
    </row>
    <row r="23" s="293" customFormat="1" ht="36" hidden="1" customHeight="1" spans="1:6">
      <c r="A23" s="316" t="s">
        <v>2745</v>
      </c>
      <c r="B23" s="317" t="s">
        <v>2746</v>
      </c>
      <c r="C23" s="318" t="s">
        <v>59</v>
      </c>
      <c r="D23" s="318"/>
      <c r="E23" s="319">
        <f t="shared" si="0"/>
        <v>0</v>
      </c>
      <c r="F23" s="315" t="str">
        <f t="shared" si="1"/>
        <v>否</v>
      </c>
    </row>
    <row r="24" s="293" customFormat="1" ht="36" hidden="1" customHeight="1" spans="1:6">
      <c r="A24" s="316" t="s">
        <v>2747</v>
      </c>
      <c r="B24" s="317" t="s">
        <v>2748</v>
      </c>
      <c r="C24" s="318" t="s">
        <v>59</v>
      </c>
      <c r="D24" s="318"/>
      <c r="E24" s="319">
        <f t="shared" si="0"/>
        <v>0</v>
      </c>
      <c r="F24" s="315" t="str">
        <f t="shared" si="1"/>
        <v>否</v>
      </c>
    </row>
    <row r="25" s="293" customFormat="1" ht="36" hidden="1" customHeight="1" spans="1:6">
      <c r="A25" s="312" t="s">
        <v>2749</v>
      </c>
      <c r="B25" s="321" t="s">
        <v>2750</v>
      </c>
      <c r="C25" s="314">
        <f>SUM(C26:C28)</f>
        <v>0</v>
      </c>
      <c r="D25" s="314">
        <f>SUM(D26:D28)</f>
        <v>0</v>
      </c>
      <c r="E25" s="195">
        <f t="shared" si="0"/>
        <v>0</v>
      </c>
      <c r="F25" s="315" t="str">
        <f t="shared" si="1"/>
        <v>否</v>
      </c>
    </row>
    <row r="26" s="293" customFormat="1" ht="36" hidden="1" customHeight="1" spans="1:6">
      <c r="A26" s="316" t="s">
        <v>2751</v>
      </c>
      <c r="B26" s="317" t="s">
        <v>2744</v>
      </c>
      <c r="C26" s="318" t="s">
        <v>59</v>
      </c>
      <c r="D26" s="318"/>
      <c r="E26" s="319">
        <f t="shared" si="0"/>
        <v>0</v>
      </c>
      <c r="F26" s="315" t="str">
        <f t="shared" si="1"/>
        <v>否</v>
      </c>
    </row>
    <row r="27" s="293" customFormat="1" ht="36" hidden="1" customHeight="1" spans="1:6">
      <c r="A27" s="316" t="s">
        <v>2752</v>
      </c>
      <c r="B27" s="317" t="s">
        <v>2746</v>
      </c>
      <c r="C27" s="314" t="s">
        <v>59</v>
      </c>
      <c r="D27" s="318"/>
      <c r="E27" s="319">
        <f t="shared" si="0"/>
        <v>0</v>
      </c>
      <c r="F27" s="315" t="str">
        <f t="shared" si="1"/>
        <v>否</v>
      </c>
    </row>
    <row r="28" s="293" customFormat="1" ht="36" hidden="1" customHeight="1" spans="1:6">
      <c r="A28" s="316" t="s">
        <v>2753</v>
      </c>
      <c r="B28" s="317" t="s">
        <v>2754</v>
      </c>
      <c r="C28" s="314" t="s">
        <v>59</v>
      </c>
      <c r="D28" s="318"/>
      <c r="E28" s="319">
        <f t="shared" si="0"/>
        <v>0</v>
      </c>
      <c r="F28" s="315" t="str">
        <f t="shared" si="1"/>
        <v>否</v>
      </c>
    </row>
    <row r="29" s="296" customFormat="1" ht="36" hidden="1" customHeight="1" spans="1:6">
      <c r="A29" s="312" t="s">
        <v>2755</v>
      </c>
      <c r="B29" s="321" t="s">
        <v>2756</v>
      </c>
      <c r="C29" s="314">
        <f>SUM(C30:C31)</f>
        <v>0</v>
      </c>
      <c r="D29" s="314">
        <f>SUM(D30:D31)</f>
        <v>0</v>
      </c>
      <c r="E29" s="195">
        <f t="shared" si="0"/>
        <v>0</v>
      </c>
      <c r="F29" s="315" t="str">
        <f t="shared" si="1"/>
        <v>否</v>
      </c>
    </row>
    <row r="30" s="293" customFormat="1" ht="36" hidden="1" customHeight="1" spans="1:6">
      <c r="A30" s="316" t="s">
        <v>2757</v>
      </c>
      <c r="B30" s="317" t="s">
        <v>2746</v>
      </c>
      <c r="C30" s="314"/>
      <c r="D30" s="318"/>
      <c r="E30" s="319">
        <f t="shared" si="0"/>
        <v>0</v>
      </c>
      <c r="F30" s="315" t="str">
        <f t="shared" si="1"/>
        <v>否</v>
      </c>
    </row>
    <row r="31" s="293" customFormat="1" ht="36" hidden="1" customHeight="1" spans="1:6">
      <c r="A31" s="316" t="s">
        <v>2758</v>
      </c>
      <c r="B31" s="317" t="s">
        <v>2759</v>
      </c>
      <c r="C31" s="318" t="s">
        <v>59</v>
      </c>
      <c r="D31" s="318"/>
      <c r="E31" s="319">
        <f t="shared" si="0"/>
        <v>0</v>
      </c>
      <c r="F31" s="315" t="str">
        <f t="shared" si="1"/>
        <v>否</v>
      </c>
    </row>
    <row r="32" s="293" customFormat="1" ht="36" customHeight="1" spans="1:6">
      <c r="A32" s="312" t="s">
        <v>98</v>
      </c>
      <c r="B32" s="313" t="s">
        <v>2760</v>
      </c>
      <c r="C32" s="314">
        <f>C33+C38</f>
        <v>0</v>
      </c>
      <c r="D32" s="314">
        <f>D33+D38</f>
        <v>0</v>
      </c>
      <c r="E32" s="195">
        <f t="shared" si="0"/>
        <v>0</v>
      </c>
      <c r="F32" s="315" t="str">
        <f t="shared" si="1"/>
        <v>是</v>
      </c>
    </row>
    <row r="33" s="293" customFormat="1" ht="36" hidden="1" customHeight="1" spans="1:6">
      <c r="A33" s="312" t="s">
        <v>2761</v>
      </c>
      <c r="B33" s="321" t="s">
        <v>2762</v>
      </c>
      <c r="C33" s="318">
        <f>SUM(C34:C37)</f>
        <v>0</v>
      </c>
      <c r="D33" s="314">
        <f>SUM(D34:D37)</f>
        <v>0</v>
      </c>
      <c r="E33" s="195">
        <f t="shared" si="0"/>
        <v>0</v>
      </c>
      <c r="F33" s="315" t="str">
        <f t="shared" si="1"/>
        <v>否</v>
      </c>
    </row>
    <row r="34" s="293" customFormat="1" ht="36" hidden="1" customHeight="1" spans="1:6">
      <c r="A34" s="316">
        <v>2116001</v>
      </c>
      <c r="B34" s="317" t="s">
        <v>2763</v>
      </c>
      <c r="C34" s="318" t="s">
        <v>59</v>
      </c>
      <c r="D34" s="318"/>
      <c r="E34" s="319">
        <f t="shared" si="0"/>
        <v>0</v>
      </c>
      <c r="F34" s="315" t="str">
        <f t="shared" si="1"/>
        <v>否</v>
      </c>
    </row>
    <row r="35" s="293" customFormat="1" ht="36" hidden="1" customHeight="1" spans="1:6">
      <c r="A35" s="316">
        <v>2116002</v>
      </c>
      <c r="B35" s="317" t="s">
        <v>2764</v>
      </c>
      <c r="C35" s="318" t="s">
        <v>59</v>
      </c>
      <c r="D35" s="318"/>
      <c r="E35" s="319">
        <f t="shared" si="0"/>
        <v>0</v>
      </c>
      <c r="F35" s="315" t="str">
        <f t="shared" si="1"/>
        <v>否</v>
      </c>
    </row>
    <row r="36" s="293" customFormat="1" ht="36" hidden="1" customHeight="1" spans="1:6">
      <c r="A36" s="316">
        <v>2116003</v>
      </c>
      <c r="B36" s="317" t="s">
        <v>2765</v>
      </c>
      <c r="C36" s="318" t="s">
        <v>59</v>
      </c>
      <c r="D36" s="318"/>
      <c r="E36" s="319">
        <f t="shared" si="0"/>
        <v>0</v>
      </c>
      <c r="F36" s="315" t="str">
        <f t="shared" si="1"/>
        <v>否</v>
      </c>
    </row>
    <row r="37" s="296" customFormat="1" ht="36" hidden="1" customHeight="1" spans="1:6">
      <c r="A37" s="316">
        <v>2116099</v>
      </c>
      <c r="B37" s="317" t="s">
        <v>2766</v>
      </c>
      <c r="C37" s="314" t="s">
        <v>59</v>
      </c>
      <c r="D37" s="318"/>
      <c r="E37" s="319">
        <f t="shared" si="0"/>
        <v>0</v>
      </c>
      <c r="F37" s="315" t="str">
        <f t="shared" si="1"/>
        <v>否</v>
      </c>
    </row>
    <row r="38" s="293" customFormat="1" ht="36" hidden="1" customHeight="1" spans="1:6">
      <c r="A38" s="312">
        <v>21161</v>
      </c>
      <c r="B38" s="321" t="s">
        <v>2767</v>
      </c>
      <c r="C38" s="318">
        <f>SUM(C39:C42)</f>
        <v>0</v>
      </c>
      <c r="D38" s="314">
        <f>SUM(D39:D42)</f>
        <v>0</v>
      </c>
      <c r="E38" s="195">
        <f t="shared" si="0"/>
        <v>0</v>
      </c>
      <c r="F38" s="315" t="str">
        <f t="shared" si="1"/>
        <v>否</v>
      </c>
    </row>
    <row r="39" s="293" customFormat="1" ht="36" hidden="1" customHeight="1" spans="1:6">
      <c r="A39" s="316">
        <v>2116101</v>
      </c>
      <c r="B39" s="317" t="s">
        <v>2768</v>
      </c>
      <c r="C39" s="318" t="s">
        <v>59</v>
      </c>
      <c r="D39" s="318"/>
      <c r="E39" s="319">
        <f t="shared" si="0"/>
        <v>0</v>
      </c>
      <c r="F39" s="315" t="str">
        <f t="shared" si="1"/>
        <v>否</v>
      </c>
    </row>
    <row r="40" s="293" customFormat="1" ht="36" hidden="1" customHeight="1" spans="1:6">
      <c r="A40" s="316">
        <v>2116102</v>
      </c>
      <c r="B40" s="317" t="s">
        <v>2769</v>
      </c>
      <c r="C40" s="318" t="s">
        <v>59</v>
      </c>
      <c r="D40" s="318"/>
      <c r="E40" s="319">
        <f t="shared" si="0"/>
        <v>0</v>
      </c>
      <c r="F40" s="315" t="str">
        <f t="shared" si="1"/>
        <v>否</v>
      </c>
    </row>
    <row r="41" s="293" customFormat="1" ht="36" hidden="1" customHeight="1" spans="1:6">
      <c r="A41" s="316">
        <v>2116103</v>
      </c>
      <c r="B41" s="317" t="s">
        <v>2770</v>
      </c>
      <c r="C41" s="318" t="s">
        <v>59</v>
      </c>
      <c r="D41" s="318"/>
      <c r="E41" s="319">
        <f t="shared" si="0"/>
        <v>0</v>
      </c>
      <c r="F41" s="315" t="str">
        <f t="shared" si="1"/>
        <v>否</v>
      </c>
    </row>
    <row r="42" s="293" customFormat="1" ht="36" hidden="1" customHeight="1" spans="1:6">
      <c r="A42" s="316">
        <v>2116104</v>
      </c>
      <c r="B42" s="317" t="s">
        <v>2771</v>
      </c>
      <c r="C42" s="318" t="s">
        <v>59</v>
      </c>
      <c r="D42" s="318"/>
      <c r="E42" s="319">
        <f t="shared" si="0"/>
        <v>0</v>
      </c>
      <c r="F42" s="315" t="str">
        <f t="shared" si="1"/>
        <v>否</v>
      </c>
    </row>
    <row r="43" s="293" customFormat="1" ht="36" customHeight="1" spans="1:6">
      <c r="A43" s="312" t="s">
        <v>100</v>
      </c>
      <c r="B43" s="313" t="s">
        <v>2772</v>
      </c>
      <c r="C43" s="322">
        <f>C44+C60+C64+C65+C71+C75+C79+C83+C89+C92+C101</f>
        <v>50526.23</v>
      </c>
      <c r="D43" s="314">
        <f>D44+D60+D64+D65+D71+D75+D79+D83+D89+D92+D101</f>
        <v>27900.609042</v>
      </c>
      <c r="E43" s="195">
        <f t="shared" si="0"/>
        <v>-0.447799508453332</v>
      </c>
      <c r="F43" s="315" t="str">
        <f t="shared" si="1"/>
        <v>是</v>
      </c>
    </row>
    <row r="44" s="293" customFormat="1" ht="36" customHeight="1" spans="1:6">
      <c r="A44" s="312" t="s">
        <v>2773</v>
      </c>
      <c r="B44" s="313" t="s">
        <v>2774</v>
      </c>
      <c r="C44" s="314">
        <f>SUM(C45:C59)</f>
        <v>50036.23</v>
      </c>
      <c r="D44" s="314">
        <f>SUM(D45:D59)</f>
        <v>24626.609042</v>
      </c>
      <c r="E44" s="195">
        <f t="shared" si="0"/>
        <v>-0.507824449563846</v>
      </c>
      <c r="F44" s="315" t="str">
        <f t="shared" si="1"/>
        <v>是</v>
      </c>
    </row>
    <row r="45" s="293" customFormat="1" ht="36" customHeight="1" spans="1:6">
      <c r="A45" s="316" t="s">
        <v>2775</v>
      </c>
      <c r="B45" s="317" t="s">
        <v>2776</v>
      </c>
      <c r="C45" s="323">
        <v>19000</v>
      </c>
      <c r="D45" s="318">
        <v>5000</v>
      </c>
      <c r="E45" s="319">
        <f t="shared" si="0"/>
        <v>-0.736842105263158</v>
      </c>
      <c r="F45" s="315" t="str">
        <f t="shared" si="1"/>
        <v>是</v>
      </c>
    </row>
    <row r="46" s="293" customFormat="1" ht="36" customHeight="1" spans="1:6">
      <c r="A46" s="316" t="s">
        <v>2777</v>
      </c>
      <c r="B46" s="317" t="s">
        <v>2778</v>
      </c>
      <c r="C46" s="318">
        <v>5000</v>
      </c>
      <c r="D46" s="318">
        <v>2000</v>
      </c>
      <c r="E46" s="319">
        <f t="shared" si="0"/>
        <v>-0.6</v>
      </c>
      <c r="F46" s="315" t="str">
        <f t="shared" si="1"/>
        <v>是</v>
      </c>
    </row>
    <row r="47" s="293" customFormat="1" ht="36" customHeight="1" spans="1:6">
      <c r="A47" s="316" t="s">
        <v>2779</v>
      </c>
      <c r="B47" s="317" t="s">
        <v>2780</v>
      </c>
      <c r="C47" s="318">
        <v>10680.23</v>
      </c>
      <c r="D47" s="318">
        <v>9582.171</v>
      </c>
      <c r="E47" s="319">
        <f t="shared" si="0"/>
        <v>-0.10281229898607</v>
      </c>
      <c r="F47" s="315" t="str">
        <f t="shared" si="1"/>
        <v>是</v>
      </c>
    </row>
    <row r="48" s="293" customFormat="1" ht="36" customHeight="1" spans="1:6">
      <c r="A48" s="316" t="s">
        <v>2781</v>
      </c>
      <c r="B48" s="317" t="s">
        <v>2782</v>
      </c>
      <c r="C48" s="318">
        <v>9330</v>
      </c>
      <c r="D48" s="318">
        <v>7020</v>
      </c>
      <c r="E48" s="319">
        <f t="shared" si="0"/>
        <v>-0.247588424437299</v>
      </c>
      <c r="F48" s="315" t="str">
        <f t="shared" si="1"/>
        <v>是</v>
      </c>
    </row>
    <row r="49" s="293" customFormat="1" ht="36" hidden="1" customHeight="1" spans="1:6">
      <c r="A49" s="316" t="s">
        <v>2783</v>
      </c>
      <c r="B49" s="317" t="s">
        <v>2784</v>
      </c>
      <c r="C49" s="318">
        <v>0</v>
      </c>
      <c r="D49" s="318"/>
      <c r="E49" s="319">
        <f t="shared" si="0"/>
        <v>0</v>
      </c>
      <c r="F49" s="315" t="str">
        <f t="shared" si="1"/>
        <v>否</v>
      </c>
    </row>
    <row r="50" s="293" customFormat="1" ht="36" hidden="1" customHeight="1" spans="1:6">
      <c r="A50" s="316" t="s">
        <v>2785</v>
      </c>
      <c r="B50" s="317" t="s">
        <v>2786</v>
      </c>
      <c r="C50" s="318">
        <v>0</v>
      </c>
      <c r="D50" s="318"/>
      <c r="E50" s="319">
        <f t="shared" si="0"/>
        <v>0</v>
      </c>
      <c r="F50" s="315" t="str">
        <f t="shared" si="1"/>
        <v>否</v>
      </c>
    </row>
    <row r="51" s="293" customFormat="1" ht="36" hidden="1" customHeight="1" spans="1:6">
      <c r="A51" s="316" t="s">
        <v>2787</v>
      </c>
      <c r="B51" s="317" t="s">
        <v>2788</v>
      </c>
      <c r="C51" s="314">
        <v>0</v>
      </c>
      <c r="D51" s="318"/>
      <c r="E51" s="319">
        <f t="shared" si="0"/>
        <v>0</v>
      </c>
      <c r="F51" s="315" t="str">
        <f t="shared" si="1"/>
        <v>否</v>
      </c>
    </row>
    <row r="52" s="293" customFormat="1" ht="36" hidden="1" customHeight="1" spans="1:6">
      <c r="A52" s="316" t="s">
        <v>2789</v>
      </c>
      <c r="B52" s="317" t="s">
        <v>2790</v>
      </c>
      <c r="C52" s="318">
        <v>0</v>
      </c>
      <c r="D52" s="318"/>
      <c r="E52" s="319">
        <f t="shared" si="0"/>
        <v>0</v>
      </c>
      <c r="F52" s="315" t="str">
        <f t="shared" si="1"/>
        <v>否</v>
      </c>
    </row>
    <row r="53" s="293" customFormat="1" ht="36" customHeight="1" spans="1:6">
      <c r="A53" s="316" t="s">
        <v>2791</v>
      </c>
      <c r="B53" s="317" t="s">
        <v>2792</v>
      </c>
      <c r="C53" s="323">
        <v>5322</v>
      </c>
      <c r="D53" s="318">
        <v>460</v>
      </c>
      <c r="E53" s="319">
        <f t="shared" si="0"/>
        <v>-0.913566328447952</v>
      </c>
      <c r="F53" s="315" t="str">
        <f t="shared" si="1"/>
        <v>是</v>
      </c>
    </row>
    <row r="54" s="293" customFormat="1" ht="36" hidden="1" customHeight="1" spans="1:6">
      <c r="A54" s="316" t="s">
        <v>2793</v>
      </c>
      <c r="B54" s="317" t="s">
        <v>2794</v>
      </c>
      <c r="C54" s="314">
        <v>0</v>
      </c>
      <c r="D54" s="318"/>
      <c r="E54" s="319">
        <f t="shared" si="0"/>
        <v>0</v>
      </c>
      <c r="F54" s="315" t="str">
        <f t="shared" si="1"/>
        <v>否</v>
      </c>
    </row>
    <row r="55" s="293" customFormat="1" ht="36" hidden="1" customHeight="1" spans="1:6">
      <c r="A55" s="316" t="s">
        <v>2795</v>
      </c>
      <c r="B55" s="317" t="s">
        <v>2796</v>
      </c>
      <c r="C55" s="314">
        <v>0</v>
      </c>
      <c r="D55" s="318"/>
      <c r="E55" s="319">
        <f t="shared" si="0"/>
        <v>0</v>
      </c>
      <c r="F55" s="315" t="str">
        <f t="shared" si="1"/>
        <v>否</v>
      </c>
    </row>
    <row r="56" s="293" customFormat="1" ht="36" customHeight="1" spans="1:10">
      <c r="A56" s="324" t="s">
        <v>3189</v>
      </c>
      <c r="B56" s="325" t="s">
        <v>3190</v>
      </c>
      <c r="C56" s="318">
        <v>704</v>
      </c>
      <c r="D56" s="318">
        <v>564.438042</v>
      </c>
      <c r="E56" s="319">
        <f t="shared" si="0"/>
        <v>-0.198241417613636</v>
      </c>
      <c r="F56" s="315" t="str">
        <f t="shared" si="1"/>
        <v>是</v>
      </c>
      <c r="G56" s="311"/>
      <c r="H56" s="326"/>
      <c r="I56" s="297"/>
      <c r="J56" s="297"/>
    </row>
    <row r="57" s="293" customFormat="1" ht="36" hidden="1" customHeight="1" spans="1:10">
      <c r="A57" s="324" t="s">
        <v>3191</v>
      </c>
      <c r="B57" s="325" t="s">
        <v>3192</v>
      </c>
      <c r="C57" s="318"/>
      <c r="D57" s="318"/>
      <c r="E57" s="319">
        <f t="shared" si="0"/>
        <v>0</v>
      </c>
      <c r="F57" s="315" t="str">
        <f t="shared" si="1"/>
        <v>否</v>
      </c>
      <c r="G57" s="311" t="str">
        <f t="shared" ref="G56:G58" si="2">IF(LEN(A57)=3,"是",IF(B57&lt;&gt;"",IF(SUM(C57:E57)&lt;&gt;0,"是","否"),"是"))</f>
        <v>否</v>
      </c>
      <c r="H57" s="326"/>
      <c r="I57" s="297"/>
      <c r="J57" s="297"/>
    </row>
    <row r="58" s="293" customFormat="1" ht="36" hidden="1" customHeight="1" spans="1:10">
      <c r="A58" s="324" t="s">
        <v>3193</v>
      </c>
      <c r="B58" s="325" t="s">
        <v>3194</v>
      </c>
      <c r="C58" s="327"/>
      <c r="D58" s="318"/>
      <c r="E58" s="319">
        <f t="shared" si="0"/>
        <v>0</v>
      </c>
      <c r="F58" s="315" t="str">
        <f t="shared" si="1"/>
        <v>否</v>
      </c>
      <c r="G58" s="311" t="str">
        <f t="shared" si="2"/>
        <v>否</v>
      </c>
      <c r="H58" s="326"/>
      <c r="I58" s="297"/>
      <c r="J58" s="297"/>
    </row>
    <row r="59" s="293" customFormat="1" ht="36" hidden="1" customHeight="1" spans="1:6">
      <c r="A59" s="316" t="s">
        <v>2800</v>
      </c>
      <c r="B59" s="320" t="s">
        <v>2801</v>
      </c>
      <c r="C59" s="314">
        <v>0</v>
      </c>
      <c r="D59" s="318"/>
      <c r="E59" s="319">
        <f t="shared" si="0"/>
        <v>0</v>
      </c>
      <c r="F59" s="315" t="str">
        <f t="shared" si="1"/>
        <v>否</v>
      </c>
    </row>
    <row r="60" s="293" customFormat="1" ht="36" hidden="1" customHeight="1" spans="1:6">
      <c r="A60" s="312" t="s">
        <v>2802</v>
      </c>
      <c r="B60" s="321" t="s">
        <v>2803</v>
      </c>
      <c r="C60" s="314">
        <f>SUM(C61:C63)</f>
        <v>0</v>
      </c>
      <c r="D60" s="314">
        <f>SUM(D61:D63)</f>
        <v>0</v>
      </c>
      <c r="E60" s="195">
        <f t="shared" si="0"/>
        <v>0</v>
      </c>
      <c r="F60" s="315" t="str">
        <f t="shared" si="1"/>
        <v>否</v>
      </c>
    </row>
    <row r="61" s="293" customFormat="1" ht="36" hidden="1" customHeight="1" spans="1:6">
      <c r="A61" s="316" t="s">
        <v>2804</v>
      </c>
      <c r="B61" s="317" t="s">
        <v>2776</v>
      </c>
      <c r="C61" s="314">
        <v>0</v>
      </c>
      <c r="D61" s="318"/>
      <c r="E61" s="319">
        <f t="shared" si="0"/>
        <v>0</v>
      </c>
      <c r="F61" s="315" t="str">
        <f t="shared" si="1"/>
        <v>否</v>
      </c>
    </row>
    <row r="62" s="293" customFormat="1" ht="36" hidden="1" customHeight="1" spans="1:6">
      <c r="A62" s="316" t="s">
        <v>2805</v>
      </c>
      <c r="B62" s="317" t="s">
        <v>2778</v>
      </c>
      <c r="C62" s="314">
        <v>0</v>
      </c>
      <c r="D62" s="318"/>
      <c r="E62" s="319">
        <f t="shared" si="0"/>
        <v>0</v>
      </c>
      <c r="F62" s="315" t="str">
        <f t="shared" si="1"/>
        <v>否</v>
      </c>
    </row>
    <row r="63" s="293" customFormat="1" ht="36" hidden="1" customHeight="1" spans="1:6">
      <c r="A63" s="316" t="s">
        <v>2806</v>
      </c>
      <c r="B63" s="317" t="s">
        <v>2807</v>
      </c>
      <c r="C63" s="314">
        <v>0</v>
      </c>
      <c r="D63" s="318"/>
      <c r="E63" s="319">
        <f t="shared" si="0"/>
        <v>0</v>
      </c>
      <c r="F63" s="315" t="str">
        <f t="shared" si="1"/>
        <v>否</v>
      </c>
    </row>
    <row r="64" s="293" customFormat="1" ht="36" hidden="1" customHeight="1" spans="1:6">
      <c r="A64" s="312" t="s">
        <v>2808</v>
      </c>
      <c r="B64" s="321" t="s">
        <v>2809</v>
      </c>
      <c r="C64" s="314">
        <v>0</v>
      </c>
      <c r="D64" s="318"/>
      <c r="E64" s="319">
        <f t="shared" si="0"/>
        <v>0</v>
      </c>
      <c r="F64" s="315" t="str">
        <f t="shared" si="1"/>
        <v>否</v>
      </c>
    </row>
    <row r="65" s="293" customFormat="1" ht="36" hidden="1" customHeight="1" spans="1:6">
      <c r="A65" s="312" t="s">
        <v>2810</v>
      </c>
      <c r="B65" s="321" t="s">
        <v>2811</v>
      </c>
      <c r="C65" s="314">
        <f>SUM(C66:C70)</f>
        <v>0</v>
      </c>
      <c r="D65" s="314">
        <f>SUM(D66:D70)</f>
        <v>0</v>
      </c>
      <c r="E65" s="195">
        <f t="shared" si="0"/>
        <v>0</v>
      </c>
      <c r="F65" s="315" t="str">
        <f t="shared" si="1"/>
        <v>否</v>
      </c>
    </row>
    <row r="66" s="293" customFormat="1" ht="36" hidden="1" customHeight="1" spans="1:6">
      <c r="A66" s="316" t="s">
        <v>2812</v>
      </c>
      <c r="B66" s="317" t="s">
        <v>2813</v>
      </c>
      <c r="C66" s="314">
        <v>0</v>
      </c>
      <c r="D66" s="318"/>
      <c r="E66" s="319">
        <f t="shared" si="0"/>
        <v>0</v>
      </c>
      <c r="F66" s="315" t="str">
        <f t="shared" si="1"/>
        <v>否</v>
      </c>
    </row>
    <row r="67" s="293" customFormat="1" ht="36" hidden="1" customHeight="1" spans="1:6">
      <c r="A67" s="316" t="s">
        <v>2814</v>
      </c>
      <c r="B67" s="317" t="s">
        <v>2815</v>
      </c>
      <c r="C67" s="314">
        <v>0</v>
      </c>
      <c r="D67" s="318"/>
      <c r="E67" s="319">
        <f t="shared" si="0"/>
        <v>0</v>
      </c>
      <c r="F67" s="315" t="str">
        <f t="shared" si="1"/>
        <v>否</v>
      </c>
    </row>
    <row r="68" s="293" customFormat="1" ht="36" hidden="1" customHeight="1" spans="1:6">
      <c r="A68" s="316" t="s">
        <v>2816</v>
      </c>
      <c r="B68" s="317" t="s">
        <v>2817</v>
      </c>
      <c r="C68" s="314">
        <v>0</v>
      </c>
      <c r="D68" s="318"/>
      <c r="E68" s="319">
        <f t="shared" si="0"/>
        <v>0</v>
      </c>
      <c r="F68" s="315" t="str">
        <f t="shared" si="1"/>
        <v>否</v>
      </c>
    </row>
    <row r="69" s="293" customFormat="1" ht="36" hidden="1" customHeight="1" spans="1:6">
      <c r="A69" s="316" t="s">
        <v>2818</v>
      </c>
      <c r="B69" s="317" t="s">
        <v>2819</v>
      </c>
      <c r="C69" s="314">
        <v>0</v>
      </c>
      <c r="D69" s="318"/>
      <c r="E69" s="319">
        <f t="shared" ref="E69:E132" si="3">IF(C69&lt;0,"",IFERROR(D69/C69-1,0))</f>
        <v>0</v>
      </c>
      <c r="F69" s="315" t="str">
        <f t="shared" ref="F69:F132" si="4">IF(LEN(A69)=3,"是",IF(B69&lt;&gt;"",IF(SUM(C69:D69)&lt;&gt;0,"是","否"),"是"))</f>
        <v>否</v>
      </c>
    </row>
    <row r="70" s="293" customFormat="1" ht="36" hidden="1" customHeight="1" spans="1:6">
      <c r="A70" s="316" t="s">
        <v>2820</v>
      </c>
      <c r="B70" s="317" t="s">
        <v>2821</v>
      </c>
      <c r="C70" s="314">
        <v>0</v>
      </c>
      <c r="D70" s="318"/>
      <c r="E70" s="319">
        <f t="shared" si="3"/>
        <v>0</v>
      </c>
      <c r="F70" s="315" t="str">
        <f t="shared" si="4"/>
        <v>否</v>
      </c>
    </row>
    <row r="71" s="293" customFormat="1" ht="36" customHeight="1" spans="1:6">
      <c r="A71" s="312" t="s">
        <v>2822</v>
      </c>
      <c r="B71" s="321" t="s">
        <v>2823</v>
      </c>
      <c r="C71" s="314">
        <f>SUM(C72:C74)</f>
        <v>490</v>
      </c>
      <c r="D71" s="314">
        <f>SUM(D72:D74)</f>
        <v>490</v>
      </c>
      <c r="E71" s="195">
        <f t="shared" si="3"/>
        <v>0</v>
      </c>
      <c r="F71" s="315" t="str">
        <f t="shared" si="4"/>
        <v>是</v>
      </c>
    </row>
    <row r="72" s="293" customFormat="1" ht="36" customHeight="1" spans="1:6">
      <c r="A72" s="316" t="s">
        <v>2824</v>
      </c>
      <c r="B72" s="317" t="s">
        <v>2825</v>
      </c>
      <c r="C72" s="323">
        <v>490</v>
      </c>
      <c r="D72" s="318">
        <v>490</v>
      </c>
      <c r="E72" s="319">
        <f t="shared" si="3"/>
        <v>0</v>
      </c>
      <c r="F72" s="315" t="str">
        <f t="shared" si="4"/>
        <v>是</v>
      </c>
    </row>
    <row r="73" s="293" customFormat="1" ht="36" hidden="1" customHeight="1" spans="1:6">
      <c r="A73" s="316" t="s">
        <v>2826</v>
      </c>
      <c r="B73" s="317" t="s">
        <v>2827</v>
      </c>
      <c r="C73" s="314">
        <v>0</v>
      </c>
      <c r="D73" s="318"/>
      <c r="E73" s="319">
        <f t="shared" si="3"/>
        <v>0</v>
      </c>
      <c r="F73" s="315" t="str">
        <f t="shared" si="4"/>
        <v>否</v>
      </c>
    </row>
    <row r="74" s="293" customFormat="1" ht="36" hidden="1" customHeight="1" spans="1:6">
      <c r="A74" s="316" t="s">
        <v>2828</v>
      </c>
      <c r="B74" s="317" t="s">
        <v>2829</v>
      </c>
      <c r="C74" s="314">
        <v>0</v>
      </c>
      <c r="D74" s="318"/>
      <c r="E74" s="319">
        <f t="shared" si="3"/>
        <v>0</v>
      </c>
      <c r="F74" s="315" t="str">
        <f t="shared" si="4"/>
        <v>否</v>
      </c>
    </row>
    <row r="75" s="293" customFormat="1" ht="36" hidden="1" customHeight="1" spans="1:6">
      <c r="A75" s="312" t="s">
        <v>2830</v>
      </c>
      <c r="B75" s="321" t="s">
        <v>2831</v>
      </c>
      <c r="C75" s="314">
        <f>SUM(C76:C78)</f>
        <v>0</v>
      </c>
      <c r="D75" s="314">
        <f>SUM(D76:D78)</f>
        <v>0</v>
      </c>
      <c r="E75" s="195">
        <f t="shared" si="3"/>
        <v>0</v>
      </c>
      <c r="F75" s="315" t="str">
        <f t="shared" si="4"/>
        <v>否</v>
      </c>
    </row>
    <row r="76" s="293" customFormat="1" ht="36" hidden="1" customHeight="1" spans="1:6">
      <c r="A76" s="316" t="s">
        <v>2832</v>
      </c>
      <c r="B76" s="317" t="s">
        <v>2776</v>
      </c>
      <c r="C76" s="314">
        <v>0</v>
      </c>
      <c r="D76" s="318"/>
      <c r="E76" s="319">
        <f t="shared" si="3"/>
        <v>0</v>
      </c>
      <c r="F76" s="315" t="str">
        <f t="shared" si="4"/>
        <v>否</v>
      </c>
    </row>
    <row r="77" s="293" customFormat="1" ht="36" hidden="1" customHeight="1" spans="1:6">
      <c r="A77" s="316" t="s">
        <v>2833</v>
      </c>
      <c r="B77" s="317" t="s">
        <v>2778</v>
      </c>
      <c r="C77" s="314">
        <v>0</v>
      </c>
      <c r="D77" s="318"/>
      <c r="E77" s="319">
        <f t="shared" si="3"/>
        <v>0</v>
      </c>
      <c r="F77" s="315" t="str">
        <f t="shared" si="4"/>
        <v>否</v>
      </c>
    </row>
    <row r="78" s="293" customFormat="1" ht="36" hidden="1" customHeight="1" spans="1:6">
      <c r="A78" s="316" t="s">
        <v>2834</v>
      </c>
      <c r="B78" s="317" t="s">
        <v>2835</v>
      </c>
      <c r="C78" s="314">
        <v>0</v>
      </c>
      <c r="D78" s="318"/>
      <c r="E78" s="319">
        <f t="shared" si="3"/>
        <v>0</v>
      </c>
      <c r="F78" s="315" t="str">
        <f t="shared" si="4"/>
        <v>否</v>
      </c>
    </row>
    <row r="79" s="293" customFormat="1" ht="36" hidden="1" customHeight="1" spans="1:6">
      <c r="A79" s="312" t="s">
        <v>2836</v>
      </c>
      <c r="B79" s="321" t="s">
        <v>2837</v>
      </c>
      <c r="C79" s="314">
        <f>SUM(C80:C82)</f>
        <v>0</v>
      </c>
      <c r="D79" s="314">
        <f>SUM(D80:D82)</f>
        <v>0</v>
      </c>
      <c r="E79" s="195">
        <f t="shared" si="3"/>
        <v>0</v>
      </c>
      <c r="F79" s="315" t="str">
        <f t="shared" si="4"/>
        <v>否</v>
      </c>
    </row>
    <row r="80" s="293" customFormat="1" ht="36" hidden="1" customHeight="1" spans="1:6">
      <c r="A80" s="316" t="s">
        <v>2838</v>
      </c>
      <c r="B80" s="317" t="s">
        <v>2776</v>
      </c>
      <c r="C80" s="314">
        <v>0</v>
      </c>
      <c r="D80" s="318"/>
      <c r="E80" s="319">
        <f t="shared" si="3"/>
        <v>0</v>
      </c>
      <c r="F80" s="315" t="str">
        <f t="shared" si="4"/>
        <v>否</v>
      </c>
    </row>
    <row r="81" s="293" customFormat="1" ht="36" hidden="1" customHeight="1" spans="1:6">
      <c r="A81" s="316" t="s">
        <v>2839</v>
      </c>
      <c r="B81" s="317" t="s">
        <v>2778</v>
      </c>
      <c r="C81" s="314">
        <v>0</v>
      </c>
      <c r="D81" s="318"/>
      <c r="E81" s="319">
        <f t="shared" si="3"/>
        <v>0</v>
      </c>
      <c r="F81" s="315" t="str">
        <f t="shared" si="4"/>
        <v>否</v>
      </c>
    </row>
    <row r="82" s="293" customFormat="1" ht="36" hidden="1" customHeight="1" spans="1:6">
      <c r="A82" s="316" t="s">
        <v>2840</v>
      </c>
      <c r="B82" s="317" t="s">
        <v>2841</v>
      </c>
      <c r="C82" s="314">
        <v>0</v>
      </c>
      <c r="D82" s="318"/>
      <c r="E82" s="319">
        <f t="shared" si="3"/>
        <v>0</v>
      </c>
      <c r="F82" s="315" t="str">
        <f t="shared" si="4"/>
        <v>否</v>
      </c>
    </row>
    <row r="83" s="293" customFormat="1" ht="36" hidden="1" customHeight="1" spans="1:6">
      <c r="A83" s="312" t="s">
        <v>2842</v>
      </c>
      <c r="B83" s="321" t="s">
        <v>2843</v>
      </c>
      <c r="C83" s="314">
        <f>SUM(C84:C88)</f>
        <v>0</v>
      </c>
      <c r="D83" s="314">
        <f>SUM(D84:D88)</f>
        <v>0</v>
      </c>
      <c r="E83" s="195">
        <f t="shared" si="3"/>
        <v>0</v>
      </c>
      <c r="F83" s="315" t="str">
        <f t="shared" si="4"/>
        <v>否</v>
      </c>
    </row>
    <row r="84" s="293" customFormat="1" ht="36" hidden="1" customHeight="1" spans="1:6">
      <c r="A84" s="316" t="s">
        <v>2844</v>
      </c>
      <c r="B84" s="317" t="s">
        <v>2813</v>
      </c>
      <c r="C84" s="314">
        <v>0</v>
      </c>
      <c r="D84" s="318"/>
      <c r="E84" s="319">
        <f t="shared" si="3"/>
        <v>0</v>
      </c>
      <c r="F84" s="315" t="str">
        <f t="shared" si="4"/>
        <v>否</v>
      </c>
    </row>
    <row r="85" s="293" customFormat="1" ht="36" hidden="1" customHeight="1" spans="1:6">
      <c r="A85" s="316" t="s">
        <v>2845</v>
      </c>
      <c r="B85" s="317" t="s">
        <v>2815</v>
      </c>
      <c r="C85" s="314">
        <v>0</v>
      </c>
      <c r="D85" s="318"/>
      <c r="E85" s="319">
        <f t="shared" si="3"/>
        <v>0</v>
      </c>
      <c r="F85" s="315" t="str">
        <f t="shared" si="4"/>
        <v>否</v>
      </c>
    </row>
    <row r="86" s="293" customFormat="1" ht="36" hidden="1" customHeight="1" spans="1:6">
      <c r="A86" s="316" t="s">
        <v>2846</v>
      </c>
      <c r="B86" s="317" t="s">
        <v>2817</v>
      </c>
      <c r="C86" s="314">
        <v>0</v>
      </c>
      <c r="D86" s="318"/>
      <c r="E86" s="319">
        <f t="shared" si="3"/>
        <v>0</v>
      </c>
      <c r="F86" s="315" t="str">
        <f t="shared" si="4"/>
        <v>否</v>
      </c>
    </row>
    <row r="87" s="293" customFormat="1" ht="36" hidden="1" customHeight="1" spans="1:6">
      <c r="A87" s="316" t="s">
        <v>2847</v>
      </c>
      <c r="B87" s="317" t="s">
        <v>2819</v>
      </c>
      <c r="C87" s="314">
        <v>0</v>
      </c>
      <c r="D87" s="318"/>
      <c r="E87" s="319">
        <f t="shared" si="3"/>
        <v>0</v>
      </c>
      <c r="F87" s="315" t="str">
        <f t="shared" si="4"/>
        <v>否</v>
      </c>
    </row>
    <row r="88" s="293" customFormat="1" ht="36" hidden="1" customHeight="1" spans="1:6">
      <c r="A88" s="316" t="s">
        <v>2848</v>
      </c>
      <c r="B88" s="317" t="s">
        <v>2849</v>
      </c>
      <c r="C88" s="314">
        <v>0</v>
      </c>
      <c r="D88" s="318"/>
      <c r="E88" s="319">
        <f t="shared" si="3"/>
        <v>0</v>
      </c>
      <c r="F88" s="315" t="str">
        <f t="shared" si="4"/>
        <v>否</v>
      </c>
    </row>
    <row r="89" s="293" customFormat="1" ht="36" hidden="1" customHeight="1" spans="1:6">
      <c r="A89" s="312" t="s">
        <v>2850</v>
      </c>
      <c r="B89" s="321" t="s">
        <v>2851</v>
      </c>
      <c r="C89" s="314">
        <f>SUM(C90:C91)</f>
        <v>0</v>
      </c>
      <c r="D89" s="314">
        <f>SUM(D90:D91)</f>
        <v>0</v>
      </c>
      <c r="E89" s="195">
        <f t="shared" si="3"/>
        <v>0</v>
      </c>
      <c r="F89" s="315" t="str">
        <f t="shared" si="4"/>
        <v>否</v>
      </c>
    </row>
    <row r="90" s="293" customFormat="1" ht="36" hidden="1" customHeight="1" spans="1:6">
      <c r="A90" s="316" t="s">
        <v>2852</v>
      </c>
      <c r="B90" s="317" t="s">
        <v>2825</v>
      </c>
      <c r="C90" s="314">
        <v>0</v>
      </c>
      <c r="D90" s="318"/>
      <c r="E90" s="319">
        <f t="shared" si="3"/>
        <v>0</v>
      </c>
      <c r="F90" s="315" t="str">
        <f t="shared" si="4"/>
        <v>否</v>
      </c>
    </row>
    <row r="91" s="293" customFormat="1" ht="36" hidden="1" customHeight="1" spans="1:6">
      <c r="A91" s="316" t="s">
        <v>2853</v>
      </c>
      <c r="B91" s="317" t="s">
        <v>2854</v>
      </c>
      <c r="C91" s="314">
        <v>0</v>
      </c>
      <c r="D91" s="318"/>
      <c r="E91" s="319">
        <f t="shared" si="3"/>
        <v>0</v>
      </c>
      <c r="F91" s="315" t="str">
        <f t="shared" si="4"/>
        <v>否</v>
      </c>
    </row>
    <row r="92" s="293" customFormat="1" ht="36" hidden="1" customHeight="1" spans="1:6">
      <c r="A92" s="312" t="s">
        <v>2855</v>
      </c>
      <c r="B92" s="321" t="s">
        <v>2856</v>
      </c>
      <c r="C92" s="314">
        <f>SUM(C93:C100)</f>
        <v>0</v>
      </c>
      <c r="D92" s="314">
        <f>SUM(D93:D100)</f>
        <v>0</v>
      </c>
      <c r="E92" s="195">
        <f t="shared" si="3"/>
        <v>0</v>
      </c>
      <c r="F92" s="315" t="str">
        <f t="shared" si="4"/>
        <v>否</v>
      </c>
    </row>
    <row r="93" s="293" customFormat="1" ht="36" hidden="1" customHeight="1" spans="1:6">
      <c r="A93" s="316" t="s">
        <v>2857</v>
      </c>
      <c r="B93" s="317" t="s">
        <v>2776</v>
      </c>
      <c r="C93" s="314">
        <v>0</v>
      </c>
      <c r="D93" s="318"/>
      <c r="E93" s="319">
        <f t="shared" si="3"/>
        <v>0</v>
      </c>
      <c r="F93" s="315" t="str">
        <f t="shared" si="4"/>
        <v>否</v>
      </c>
    </row>
    <row r="94" s="293" customFormat="1" ht="36" hidden="1" customHeight="1" spans="1:6">
      <c r="A94" s="316" t="s">
        <v>2858</v>
      </c>
      <c r="B94" s="317" t="s">
        <v>2778</v>
      </c>
      <c r="C94" s="314">
        <v>0</v>
      </c>
      <c r="D94" s="318"/>
      <c r="E94" s="319">
        <f t="shared" si="3"/>
        <v>0</v>
      </c>
      <c r="F94" s="315" t="str">
        <f t="shared" si="4"/>
        <v>否</v>
      </c>
    </row>
    <row r="95" s="293" customFormat="1" ht="36" hidden="1" customHeight="1" spans="1:6">
      <c r="A95" s="316" t="s">
        <v>2859</v>
      </c>
      <c r="B95" s="317" t="s">
        <v>2780</v>
      </c>
      <c r="C95" s="314">
        <v>0</v>
      </c>
      <c r="D95" s="318"/>
      <c r="E95" s="319">
        <f t="shared" si="3"/>
        <v>0</v>
      </c>
      <c r="F95" s="315" t="str">
        <f t="shared" si="4"/>
        <v>否</v>
      </c>
    </row>
    <row r="96" s="293" customFormat="1" ht="36" hidden="1" customHeight="1" spans="1:6">
      <c r="A96" s="316" t="s">
        <v>2860</v>
      </c>
      <c r="B96" s="317" t="s">
        <v>2782</v>
      </c>
      <c r="C96" s="314">
        <v>0</v>
      </c>
      <c r="D96" s="318"/>
      <c r="E96" s="319">
        <f t="shared" si="3"/>
        <v>0</v>
      </c>
      <c r="F96" s="315" t="str">
        <f t="shared" si="4"/>
        <v>否</v>
      </c>
    </row>
    <row r="97" s="293" customFormat="1" ht="36" hidden="1" customHeight="1" spans="1:6">
      <c r="A97" s="316" t="s">
        <v>2861</v>
      </c>
      <c r="B97" s="317" t="s">
        <v>2788</v>
      </c>
      <c r="C97" s="314">
        <v>0</v>
      </c>
      <c r="D97" s="318"/>
      <c r="E97" s="319">
        <f t="shared" si="3"/>
        <v>0</v>
      </c>
      <c r="F97" s="315" t="str">
        <f t="shared" si="4"/>
        <v>否</v>
      </c>
    </row>
    <row r="98" s="293" customFormat="1" ht="36" hidden="1" customHeight="1" spans="1:6">
      <c r="A98" s="316" t="s">
        <v>2862</v>
      </c>
      <c r="B98" s="317" t="s">
        <v>2792</v>
      </c>
      <c r="C98" s="314">
        <v>0</v>
      </c>
      <c r="D98" s="318"/>
      <c r="E98" s="319">
        <f t="shared" si="3"/>
        <v>0</v>
      </c>
      <c r="F98" s="315" t="str">
        <f t="shared" si="4"/>
        <v>否</v>
      </c>
    </row>
    <row r="99" s="293" customFormat="1" ht="36" hidden="1" customHeight="1" spans="1:6">
      <c r="A99" s="316" t="s">
        <v>2863</v>
      </c>
      <c r="B99" s="317" t="s">
        <v>2794</v>
      </c>
      <c r="C99" s="314">
        <v>0</v>
      </c>
      <c r="D99" s="318"/>
      <c r="E99" s="319">
        <f t="shared" si="3"/>
        <v>0</v>
      </c>
      <c r="F99" s="315" t="str">
        <f t="shared" si="4"/>
        <v>否</v>
      </c>
    </row>
    <row r="100" s="293" customFormat="1" ht="36" hidden="1" customHeight="1" spans="1:6">
      <c r="A100" s="316" t="s">
        <v>2864</v>
      </c>
      <c r="B100" s="317" t="s">
        <v>2865</v>
      </c>
      <c r="C100" s="314">
        <v>0</v>
      </c>
      <c r="D100" s="318"/>
      <c r="E100" s="319">
        <f t="shared" si="3"/>
        <v>0</v>
      </c>
      <c r="F100" s="315" t="str">
        <f t="shared" si="4"/>
        <v>否</v>
      </c>
    </row>
    <row r="101" s="293" customFormat="1" ht="36" customHeight="1" spans="1:6">
      <c r="A101" s="328" t="s">
        <v>3195</v>
      </c>
      <c r="B101" s="329" t="s">
        <v>2866</v>
      </c>
      <c r="C101" s="314">
        <f>C102</f>
        <v>0</v>
      </c>
      <c r="D101" s="322">
        <f>D102</f>
        <v>2784</v>
      </c>
      <c r="E101" s="330">
        <f t="shared" si="3"/>
        <v>0</v>
      </c>
      <c r="F101" s="315" t="str">
        <f t="shared" si="4"/>
        <v>是</v>
      </c>
    </row>
    <row r="102" s="293" customFormat="1" ht="36" customHeight="1" spans="1:6">
      <c r="A102" s="324" t="s">
        <v>3196</v>
      </c>
      <c r="B102" s="331" t="s">
        <v>2867</v>
      </c>
      <c r="C102" s="323"/>
      <c r="D102" s="318">
        <v>2784</v>
      </c>
      <c r="E102" s="319">
        <f t="shared" si="3"/>
        <v>0</v>
      </c>
      <c r="F102" s="315" t="str">
        <f t="shared" si="4"/>
        <v>是</v>
      </c>
    </row>
    <row r="103" s="293" customFormat="1" ht="36" customHeight="1" spans="1:6">
      <c r="A103" s="312" t="s">
        <v>102</v>
      </c>
      <c r="B103" s="313" t="s">
        <v>2868</v>
      </c>
      <c r="C103" s="314">
        <f>C104+C109+C114+C119+C122+C127</f>
        <v>608.5</v>
      </c>
      <c r="D103" s="314">
        <f>D104+D109+D114+D119+D122+D127</f>
        <v>2208</v>
      </c>
      <c r="E103" s="195">
        <f t="shared" si="3"/>
        <v>2.62859490550534</v>
      </c>
      <c r="F103" s="315" t="str">
        <f t="shared" si="4"/>
        <v>是</v>
      </c>
    </row>
    <row r="104" s="293" customFormat="1" ht="36" customHeight="1" spans="1:6">
      <c r="A104" s="312" t="s">
        <v>2869</v>
      </c>
      <c r="B104" s="313" t="s">
        <v>2870</v>
      </c>
      <c r="C104" s="314">
        <f>SUM(C105:C108)</f>
        <v>608</v>
      </c>
      <c r="D104" s="314">
        <f>SUM(D105:D108)</f>
        <v>908</v>
      </c>
      <c r="E104" s="195">
        <f t="shared" si="3"/>
        <v>0.493421052631579</v>
      </c>
      <c r="F104" s="315" t="str">
        <f t="shared" si="4"/>
        <v>是</v>
      </c>
    </row>
    <row r="105" s="293" customFormat="1" ht="36" customHeight="1" spans="1:6">
      <c r="A105" s="316" t="s">
        <v>2871</v>
      </c>
      <c r="B105" s="317" t="s">
        <v>2746</v>
      </c>
      <c r="C105" s="323">
        <v>586</v>
      </c>
      <c r="D105" s="318">
        <v>886</v>
      </c>
      <c r="E105" s="319">
        <f t="shared" si="3"/>
        <v>0.511945392491468</v>
      </c>
      <c r="F105" s="315" t="str">
        <f t="shared" si="4"/>
        <v>是</v>
      </c>
    </row>
    <row r="106" s="293" customFormat="1" ht="36" hidden="1" customHeight="1" spans="1:6">
      <c r="A106" s="316" t="s">
        <v>2872</v>
      </c>
      <c r="B106" s="317" t="s">
        <v>2873</v>
      </c>
      <c r="C106" s="314">
        <v>0</v>
      </c>
      <c r="D106" s="318"/>
      <c r="E106" s="319">
        <f t="shared" si="3"/>
        <v>0</v>
      </c>
      <c r="F106" s="315" t="str">
        <f t="shared" si="4"/>
        <v>否</v>
      </c>
    </row>
    <row r="107" s="293" customFormat="1" ht="36" hidden="1" customHeight="1" spans="1:6">
      <c r="A107" s="316" t="s">
        <v>2874</v>
      </c>
      <c r="B107" s="317" t="s">
        <v>2875</v>
      </c>
      <c r="C107" s="314">
        <v>0</v>
      </c>
      <c r="D107" s="318"/>
      <c r="E107" s="319">
        <f t="shared" si="3"/>
        <v>0</v>
      </c>
      <c r="F107" s="315" t="str">
        <f t="shared" si="4"/>
        <v>否</v>
      </c>
    </row>
    <row r="108" s="293" customFormat="1" ht="36" customHeight="1" spans="1:6">
      <c r="A108" s="316" t="s">
        <v>2876</v>
      </c>
      <c r="B108" s="320" t="s">
        <v>2877</v>
      </c>
      <c r="C108" s="323">
        <v>22</v>
      </c>
      <c r="D108" s="318">
        <v>22</v>
      </c>
      <c r="E108" s="319">
        <f t="shared" si="3"/>
        <v>0</v>
      </c>
      <c r="F108" s="315" t="str">
        <f t="shared" si="4"/>
        <v>是</v>
      </c>
    </row>
    <row r="109" s="293" customFormat="1" ht="36" hidden="1" customHeight="1" spans="1:6">
      <c r="A109" s="312" t="s">
        <v>2878</v>
      </c>
      <c r="B109" s="321" t="s">
        <v>2879</v>
      </c>
      <c r="C109" s="314">
        <f>SUM(C110:C113)</f>
        <v>0</v>
      </c>
      <c r="D109" s="314">
        <f>SUM(D110:D113)</f>
        <v>0</v>
      </c>
      <c r="E109" s="195">
        <f t="shared" si="3"/>
        <v>0</v>
      </c>
      <c r="F109" s="315" t="str">
        <f t="shared" si="4"/>
        <v>否</v>
      </c>
    </row>
    <row r="110" s="293" customFormat="1" ht="36" hidden="1" customHeight="1" spans="1:6">
      <c r="A110" s="316" t="s">
        <v>2880</v>
      </c>
      <c r="B110" s="317" t="s">
        <v>2746</v>
      </c>
      <c r="C110" s="314">
        <v>0</v>
      </c>
      <c r="D110" s="318"/>
      <c r="E110" s="319">
        <f t="shared" si="3"/>
        <v>0</v>
      </c>
      <c r="F110" s="315" t="str">
        <f t="shared" si="4"/>
        <v>否</v>
      </c>
    </row>
    <row r="111" s="293" customFormat="1" ht="36" hidden="1" customHeight="1" spans="1:6">
      <c r="A111" s="316" t="s">
        <v>2881</v>
      </c>
      <c r="B111" s="317" t="s">
        <v>2873</v>
      </c>
      <c r="C111" s="314">
        <v>0</v>
      </c>
      <c r="D111" s="318"/>
      <c r="E111" s="319">
        <f t="shared" si="3"/>
        <v>0</v>
      </c>
      <c r="F111" s="315" t="str">
        <f t="shared" si="4"/>
        <v>否</v>
      </c>
    </row>
    <row r="112" s="293" customFormat="1" ht="36" hidden="1" customHeight="1" spans="1:6">
      <c r="A112" s="316" t="s">
        <v>2882</v>
      </c>
      <c r="B112" s="317" t="s">
        <v>2883</v>
      </c>
      <c r="C112" s="314">
        <v>0</v>
      </c>
      <c r="D112" s="318"/>
      <c r="E112" s="319">
        <f t="shared" si="3"/>
        <v>0</v>
      </c>
      <c r="F112" s="315" t="str">
        <f t="shared" si="4"/>
        <v>否</v>
      </c>
    </row>
    <row r="113" s="293" customFormat="1" ht="36" hidden="1" customHeight="1" spans="1:6">
      <c r="A113" s="316" t="s">
        <v>2884</v>
      </c>
      <c r="B113" s="317" t="s">
        <v>2885</v>
      </c>
      <c r="C113" s="314">
        <v>0</v>
      </c>
      <c r="D113" s="318"/>
      <c r="E113" s="319">
        <f t="shared" si="3"/>
        <v>0</v>
      </c>
      <c r="F113" s="315" t="str">
        <f t="shared" si="4"/>
        <v>否</v>
      </c>
    </row>
    <row r="114" s="293" customFormat="1" ht="36" hidden="1" customHeight="1" spans="1:6">
      <c r="A114" s="312" t="s">
        <v>2886</v>
      </c>
      <c r="B114" s="313" t="s">
        <v>2887</v>
      </c>
      <c r="C114" s="314">
        <f>SUM(C115:C118)</f>
        <v>0</v>
      </c>
      <c r="D114" s="314">
        <f>SUM(D115:D118)</f>
        <v>0</v>
      </c>
      <c r="E114" s="195">
        <f t="shared" si="3"/>
        <v>0</v>
      </c>
      <c r="F114" s="315" t="str">
        <f t="shared" si="4"/>
        <v>否</v>
      </c>
    </row>
    <row r="115" s="293" customFormat="1" ht="36" hidden="1" customHeight="1" spans="1:6">
      <c r="A115" s="316" t="s">
        <v>2888</v>
      </c>
      <c r="B115" s="317" t="s">
        <v>2889</v>
      </c>
      <c r="C115" s="314">
        <v>0</v>
      </c>
      <c r="D115" s="318"/>
      <c r="E115" s="319">
        <f t="shared" si="3"/>
        <v>0</v>
      </c>
      <c r="F115" s="315" t="str">
        <f t="shared" si="4"/>
        <v>否</v>
      </c>
    </row>
    <row r="116" s="293" customFormat="1" ht="36" hidden="1" customHeight="1" spans="1:6">
      <c r="A116" s="316" t="s">
        <v>2890</v>
      </c>
      <c r="B116" s="317" t="s">
        <v>2891</v>
      </c>
      <c r="C116" s="314">
        <v>0</v>
      </c>
      <c r="D116" s="318"/>
      <c r="E116" s="319">
        <f t="shared" si="3"/>
        <v>0</v>
      </c>
      <c r="F116" s="315" t="str">
        <f t="shared" si="4"/>
        <v>否</v>
      </c>
    </row>
    <row r="117" s="293" customFormat="1" ht="36" hidden="1" customHeight="1" spans="1:6">
      <c r="A117" s="316" t="s">
        <v>2892</v>
      </c>
      <c r="B117" s="317" t="s">
        <v>2893</v>
      </c>
      <c r="C117" s="314">
        <v>0</v>
      </c>
      <c r="D117" s="318"/>
      <c r="E117" s="319">
        <f t="shared" si="3"/>
        <v>0</v>
      </c>
      <c r="F117" s="315" t="str">
        <f t="shared" si="4"/>
        <v>否</v>
      </c>
    </row>
    <row r="118" s="293" customFormat="1" ht="36" hidden="1" customHeight="1" spans="1:6">
      <c r="A118" s="316" t="s">
        <v>2894</v>
      </c>
      <c r="B118" s="320" t="s">
        <v>2895</v>
      </c>
      <c r="C118" s="314">
        <v>0</v>
      </c>
      <c r="D118" s="318"/>
      <c r="E118" s="319">
        <f t="shared" si="3"/>
        <v>0</v>
      </c>
      <c r="F118" s="315" t="str">
        <f t="shared" si="4"/>
        <v>否</v>
      </c>
    </row>
    <row r="119" s="293" customFormat="1" ht="36" hidden="1" customHeight="1" spans="1:6">
      <c r="A119" s="332">
        <v>21370</v>
      </c>
      <c r="B119" s="321" t="s">
        <v>2896</v>
      </c>
      <c r="C119" s="314">
        <f>SUM(C120:C121)</f>
        <v>0</v>
      </c>
      <c r="D119" s="314">
        <f>SUM(D120:D121)</f>
        <v>0</v>
      </c>
      <c r="E119" s="195">
        <f t="shared" si="3"/>
        <v>0</v>
      </c>
      <c r="F119" s="315" t="str">
        <f t="shared" si="4"/>
        <v>否</v>
      </c>
    </row>
    <row r="120" s="293" customFormat="1" ht="36" hidden="1" customHeight="1" spans="1:6">
      <c r="A120" s="333">
        <v>2137001</v>
      </c>
      <c r="B120" s="317" t="s">
        <v>2746</v>
      </c>
      <c r="C120" s="314" t="s">
        <v>59</v>
      </c>
      <c r="D120" s="318"/>
      <c r="E120" s="319">
        <f t="shared" si="3"/>
        <v>0</v>
      </c>
      <c r="F120" s="315" t="str">
        <f t="shared" si="4"/>
        <v>否</v>
      </c>
    </row>
    <row r="121" s="293" customFormat="1" ht="36" hidden="1" customHeight="1" spans="1:6">
      <c r="A121" s="333">
        <v>2137099</v>
      </c>
      <c r="B121" s="317" t="s">
        <v>2897</v>
      </c>
      <c r="C121" s="314" t="s">
        <v>59</v>
      </c>
      <c r="D121" s="318"/>
      <c r="E121" s="319">
        <f t="shared" si="3"/>
        <v>0</v>
      </c>
      <c r="F121" s="315" t="str">
        <f t="shared" si="4"/>
        <v>否</v>
      </c>
    </row>
    <row r="122" s="293" customFormat="1" ht="36" hidden="1" customHeight="1" spans="1:6">
      <c r="A122" s="332">
        <v>21371</v>
      </c>
      <c r="B122" s="321" t="s">
        <v>2898</v>
      </c>
      <c r="C122" s="314">
        <f>SUM(C123:C126)</f>
        <v>0</v>
      </c>
      <c r="D122" s="314">
        <f>SUM(D123:D126)</f>
        <v>0</v>
      </c>
      <c r="E122" s="195">
        <f t="shared" si="3"/>
        <v>0</v>
      </c>
      <c r="F122" s="315" t="str">
        <f t="shared" si="4"/>
        <v>否</v>
      </c>
    </row>
    <row r="123" s="293" customFormat="1" ht="36" hidden="1" customHeight="1" spans="1:6">
      <c r="A123" s="333">
        <v>2137101</v>
      </c>
      <c r="B123" s="317" t="s">
        <v>2889</v>
      </c>
      <c r="C123" s="314" t="s">
        <v>59</v>
      </c>
      <c r="D123" s="318"/>
      <c r="E123" s="319">
        <f t="shared" si="3"/>
        <v>0</v>
      </c>
      <c r="F123" s="315" t="str">
        <f t="shared" si="4"/>
        <v>否</v>
      </c>
    </row>
    <row r="124" s="293" customFormat="1" ht="36" hidden="1" customHeight="1" spans="1:6">
      <c r="A124" s="333">
        <v>2137102</v>
      </c>
      <c r="B124" s="317" t="s">
        <v>2899</v>
      </c>
      <c r="C124" s="314" t="s">
        <v>59</v>
      </c>
      <c r="D124" s="318"/>
      <c r="E124" s="319">
        <f t="shared" si="3"/>
        <v>0</v>
      </c>
      <c r="F124" s="315" t="str">
        <f t="shared" si="4"/>
        <v>否</v>
      </c>
    </row>
    <row r="125" s="293" customFormat="1" ht="36" hidden="1" customHeight="1" spans="1:6">
      <c r="A125" s="333">
        <v>2137103</v>
      </c>
      <c r="B125" s="317" t="s">
        <v>2893</v>
      </c>
      <c r="C125" s="314" t="s">
        <v>59</v>
      </c>
      <c r="D125" s="318"/>
      <c r="E125" s="319">
        <f t="shared" si="3"/>
        <v>0</v>
      </c>
      <c r="F125" s="315" t="str">
        <f t="shared" si="4"/>
        <v>否</v>
      </c>
    </row>
    <row r="126" s="293" customFormat="1" ht="36" hidden="1" customHeight="1" spans="1:6">
      <c r="A126" s="333">
        <v>2137199</v>
      </c>
      <c r="B126" s="317" t="s">
        <v>2900</v>
      </c>
      <c r="C126" s="314" t="s">
        <v>59</v>
      </c>
      <c r="D126" s="318"/>
      <c r="E126" s="319">
        <f t="shared" si="3"/>
        <v>0</v>
      </c>
      <c r="F126" s="315" t="str">
        <f t="shared" si="4"/>
        <v>否</v>
      </c>
    </row>
    <row r="127" s="293" customFormat="1" ht="36" customHeight="1" spans="1:6">
      <c r="A127" s="226" t="s">
        <v>2905</v>
      </c>
      <c r="B127" s="334" t="s">
        <v>3197</v>
      </c>
      <c r="C127" s="314">
        <f>C128</f>
        <v>0.5</v>
      </c>
      <c r="D127" s="314">
        <f>D128</f>
        <v>1300</v>
      </c>
      <c r="E127" s="195">
        <f t="shared" si="3"/>
        <v>2599</v>
      </c>
      <c r="F127" s="315" t="str">
        <f t="shared" si="4"/>
        <v>是</v>
      </c>
    </row>
    <row r="128" s="293" customFormat="1" ht="36" customHeight="1" spans="1:6">
      <c r="A128" s="335">
        <v>2139899</v>
      </c>
      <c r="B128" s="325" t="s">
        <v>3198</v>
      </c>
      <c r="C128" s="323">
        <v>0.5</v>
      </c>
      <c r="D128" s="318">
        <v>1300</v>
      </c>
      <c r="E128" s="319">
        <f t="shared" si="3"/>
        <v>2599</v>
      </c>
      <c r="F128" s="315" t="str">
        <f t="shared" si="4"/>
        <v>是</v>
      </c>
    </row>
    <row r="129" s="293" customFormat="1" ht="36" customHeight="1" spans="1:6">
      <c r="A129" s="312" t="s">
        <v>104</v>
      </c>
      <c r="B129" s="313" t="s">
        <v>2909</v>
      </c>
      <c r="C129" s="314">
        <f>C130+C135+C140+C145+C154+C161+C170+C173+C176+C177</f>
        <v>0</v>
      </c>
      <c r="D129" s="314">
        <f>D130+D135+D140+D145+D154+D161+D170+D173+D176+D177</f>
        <v>0</v>
      </c>
      <c r="E129" s="195">
        <f t="shared" si="3"/>
        <v>0</v>
      </c>
      <c r="F129" s="315" t="str">
        <f t="shared" si="4"/>
        <v>是</v>
      </c>
    </row>
    <row r="130" s="293" customFormat="1" ht="36" hidden="1" customHeight="1" spans="1:6">
      <c r="A130" s="312" t="s">
        <v>2910</v>
      </c>
      <c r="B130" s="321" t="s">
        <v>2911</v>
      </c>
      <c r="C130" s="314">
        <f>SUM(C131:C134)</f>
        <v>0</v>
      </c>
      <c r="D130" s="314">
        <f>SUM(D131:D134)</f>
        <v>0</v>
      </c>
      <c r="E130" s="195">
        <f t="shared" si="3"/>
        <v>0</v>
      </c>
      <c r="F130" s="315" t="str">
        <f t="shared" si="4"/>
        <v>否</v>
      </c>
    </row>
    <row r="131" s="293" customFormat="1" ht="36" hidden="1" customHeight="1" spans="1:6">
      <c r="A131" s="316" t="s">
        <v>2912</v>
      </c>
      <c r="B131" s="317" t="s">
        <v>2913</v>
      </c>
      <c r="C131" s="314">
        <v>0</v>
      </c>
      <c r="D131" s="318"/>
      <c r="E131" s="319">
        <f t="shared" si="3"/>
        <v>0</v>
      </c>
      <c r="F131" s="315" t="str">
        <f t="shared" si="4"/>
        <v>否</v>
      </c>
    </row>
    <row r="132" s="293" customFormat="1" ht="36" hidden="1" customHeight="1" spans="1:6">
      <c r="A132" s="316" t="s">
        <v>2914</v>
      </c>
      <c r="B132" s="317" t="s">
        <v>2915</v>
      </c>
      <c r="C132" s="314">
        <v>0</v>
      </c>
      <c r="D132" s="318"/>
      <c r="E132" s="319">
        <f t="shared" si="3"/>
        <v>0</v>
      </c>
      <c r="F132" s="315" t="str">
        <f t="shared" si="4"/>
        <v>否</v>
      </c>
    </row>
    <row r="133" s="293" customFormat="1" ht="36" hidden="1" customHeight="1" spans="1:6">
      <c r="A133" s="316" t="s">
        <v>2916</v>
      </c>
      <c r="B133" s="317" t="s">
        <v>2917</v>
      </c>
      <c r="C133" s="314">
        <v>0</v>
      </c>
      <c r="D133" s="318"/>
      <c r="E133" s="319">
        <f t="shared" ref="E133:E196" si="5">IF(C133&lt;0,"",IFERROR(D133/C133-1,0))</f>
        <v>0</v>
      </c>
      <c r="F133" s="315" t="str">
        <f t="shared" ref="F133:F196" si="6">IF(LEN(A133)=3,"是",IF(B133&lt;&gt;"",IF(SUM(C133:D133)&lt;&gt;0,"是","否"),"是"))</f>
        <v>否</v>
      </c>
    </row>
    <row r="134" s="293" customFormat="1" ht="36" hidden="1" customHeight="1" spans="1:6">
      <c r="A134" s="316" t="s">
        <v>2918</v>
      </c>
      <c r="B134" s="317" t="s">
        <v>2919</v>
      </c>
      <c r="C134" s="314">
        <v>0</v>
      </c>
      <c r="D134" s="318"/>
      <c r="E134" s="319">
        <f t="shared" si="5"/>
        <v>0</v>
      </c>
      <c r="F134" s="315" t="str">
        <f t="shared" si="6"/>
        <v>否</v>
      </c>
    </row>
    <row r="135" s="293" customFormat="1" ht="36" hidden="1" customHeight="1" spans="1:6">
      <c r="A135" s="312" t="s">
        <v>2920</v>
      </c>
      <c r="B135" s="313" t="s">
        <v>2921</v>
      </c>
      <c r="C135" s="314">
        <f>SUM(C136:C139)</f>
        <v>0</v>
      </c>
      <c r="D135" s="314">
        <f>SUM(D136:D139)</f>
        <v>0</v>
      </c>
      <c r="E135" s="195">
        <f t="shared" si="5"/>
        <v>0</v>
      </c>
      <c r="F135" s="315" t="str">
        <f t="shared" si="6"/>
        <v>否</v>
      </c>
    </row>
    <row r="136" s="293" customFormat="1" ht="36" hidden="1" customHeight="1" spans="1:6">
      <c r="A136" s="316" t="s">
        <v>2922</v>
      </c>
      <c r="B136" s="317" t="s">
        <v>2917</v>
      </c>
      <c r="C136" s="314">
        <v>0</v>
      </c>
      <c r="D136" s="318"/>
      <c r="E136" s="319">
        <f t="shared" si="5"/>
        <v>0</v>
      </c>
      <c r="F136" s="315" t="str">
        <f t="shared" si="6"/>
        <v>否</v>
      </c>
    </row>
    <row r="137" s="293" customFormat="1" ht="36" hidden="1" customHeight="1" spans="1:6">
      <c r="A137" s="316" t="s">
        <v>2923</v>
      </c>
      <c r="B137" s="317" t="s">
        <v>2924</v>
      </c>
      <c r="C137" s="314">
        <v>0</v>
      </c>
      <c r="D137" s="318"/>
      <c r="E137" s="319">
        <f t="shared" si="5"/>
        <v>0</v>
      </c>
      <c r="F137" s="315" t="str">
        <f t="shared" si="6"/>
        <v>否</v>
      </c>
    </row>
    <row r="138" s="293" customFormat="1" ht="36" hidden="1" customHeight="1" spans="1:6">
      <c r="A138" s="316" t="s">
        <v>2925</v>
      </c>
      <c r="B138" s="317" t="s">
        <v>2926</v>
      </c>
      <c r="C138" s="314">
        <v>0</v>
      </c>
      <c r="D138" s="318"/>
      <c r="E138" s="319">
        <f t="shared" si="5"/>
        <v>0</v>
      </c>
      <c r="F138" s="315" t="str">
        <f t="shared" si="6"/>
        <v>否</v>
      </c>
    </row>
    <row r="139" s="293" customFormat="1" ht="36" hidden="1" customHeight="1" spans="1:6">
      <c r="A139" s="316" t="s">
        <v>2927</v>
      </c>
      <c r="B139" s="320" t="s">
        <v>2928</v>
      </c>
      <c r="C139" s="314">
        <v>0</v>
      </c>
      <c r="D139" s="318"/>
      <c r="E139" s="319">
        <f t="shared" si="5"/>
        <v>0</v>
      </c>
      <c r="F139" s="315" t="str">
        <f t="shared" si="6"/>
        <v>否</v>
      </c>
    </row>
    <row r="140" s="293" customFormat="1" ht="36" hidden="1" customHeight="1" spans="1:6">
      <c r="A140" s="312" t="s">
        <v>2929</v>
      </c>
      <c r="B140" s="313" t="s">
        <v>2930</v>
      </c>
      <c r="C140" s="314">
        <f>SUM(C141:C144)</f>
        <v>0</v>
      </c>
      <c r="D140" s="314">
        <f>SUM(D141:D144)</f>
        <v>0</v>
      </c>
      <c r="E140" s="195">
        <f t="shared" si="5"/>
        <v>0</v>
      </c>
      <c r="F140" s="315" t="str">
        <f t="shared" si="6"/>
        <v>否</v>
      </c>
    </row>
    <row r="141" s="293" customFormat="1" ht="36" hidden="1" customHeight="1" spans="1:6">
      <c r="A141" s="316" t="s">
        <v>2931</v>
      </c>
      <c r="B141" s="317" t="s">
        <v>2932</v>
      </c>
      <c r="C141" s="314" t="s">
        <v>59</v>
      </c>
      <c r="D141" s="318"/>
      <c r="E141" s="319">
        <f t="shared" si="5"/>
        <v>0</v>
      </c>
      <c r="F141" s="315" t="str">
        <f t="shared" si="6"/>
        <v>否</v>
      </c>
    </row>
    <row r="142" s="293" customFormat="1" ht="36" hidden="1" customHeight="1" spans="1:6">
      <c r="A142" s="316" t="s">
        <v>2933</v>
      </c>
      <c r="B142" s="320" t="s">
        <v>2934</v>
      </c>
      <c r="C142" s="314" t="s">
        <v>59</v>
      </c>
      <c r="D142" s="318"/>
      <c r="E142" s="319">
        <f t="shared" si="5"/>
        <v>0</v>
      </c>
      <c r="F142" s="315" t="str">
        <f t="shared" si="6"/>
        <v>否</v>
      </c>
    </row>
    <row r="143" s="293" customFormat="1" ht="36" hidden="1" customHeight="1" spans="1:6">
      <c r="A143" s="316" t="s">
        <v>2935</v>
      </c>
      <c r="B143" s="320" t="s">
        <v>2936</v>
      </c>
      <c r="C143" s="314" t="s">
        <v>59</v>
      </c>
      <c r="D143" s="318"/>
      <c r="E143" s="319">
        <f t="shared" si="5"/>
        <v>0</v>
      </c>
      <c r="F143" s="315" t="str">
        <f t="shared" si="6"/>
        <v>否</v>
      </c>
    </row>
    <row r="144" s="293" customFormat="1" ht="36" hidden="1" customHeight="1" spans="1:6">
      <c r="A144" s="316" t="s">
        <v>2937</v>
      </c>
      <c r="B144" s="317" t="s">
        <v>2938</v>
      </c>
      <c r="C144" s="314" t="s">
        <v>59</v>
      </c>
      <c r="D144" s="318"/>
      <c r="E144" s="319">
        <f t="shared" si="5"/>
        <v>0</v>
      </c>
      <c r="F144" s="315" t="str">
        <f t="shared" si="6"/>
        <v>否</v>
      </c>
    </row>
    <row r="145" s="293" customFormat="1" ht="36" hidden="1" customHeight="1" spans="1:6">
      <c r="A145" s="312" t="s">
        <v>2939</v>
      </c>
      <c r="B145" s="321" t="s">
        <v>2940</v>
      </c>
      <c r="C145" s="314">
        <f>SUM(C146:C153)</f>
        <v>0</v>
      </c>
      <c r="D145" s="314">
        <f>SUM(D146:D153)</f>
        <v>0</v>
      </c>
      <c r="E145" s="195">
        <f t="shared" si="5"/>
        <v>0</v>
      </c>
      <c r="F145" s="315" t="str">
        <f t="shared" si="6"/>
        <v>否</v>
      </c>
    </row>
    <row r="146" s="293" customFormat="1" ht="36" hidden="1" customHeight="1" spans="1:6">
      <c r="A146" s="316" t="s">
        <v>2941</v>
      </c>
      <c r="B146" s="317" t="s">
        <v>2942</v>
      </c>
      <c r="C146" s="314">
        <v>0</v>
      </c>
      <c r="D146" s="318"/>
      <c r="E146" s="319">
        <f t="shared" si="5"/>
        <v>0</v>
      </c>
      <c r="F146" s="315" t="str">
        <f t="shared" si="6"/>
        <v>否</v>
      </c>
    </row>
    <row r="147" s="293" customFormat="1" ht="36" hidden="1" customHeight="1" spans="1:6">
      <c r="A147" s="316" t="s">
        <v>2943</v>
      </c>
      <c r="B147" s="317" t="s">
        <v>2944</v>
      </c>
      <c r="C147" s="314">
        <v>0</v>
      </c>
      <c r="D147" s="318"/>
      <c r="E147" s="319">
        <f t="shared" si="5"/>
        <v>0</v>
      </c>
      <c r="F147" s="315" t="str">
        <f t="shared" si="6"/>
        <v>否</v>
      </c>
    </row>
    <row r="148" s="293" customFormat="1" ht="36" hidden="1" customHeight="1" spans="1:6">
      <c r="A148" s="316" t="s">
        <v>2945</v>
      </c>
      <c r="B148" s="317" t="s">
        <v>2946</v>
      </c>
      <c r="C148" s="314">
        <v>0</v>
      </c>
      <c r="D148" s="318"/>
      <c r="E148" s="319">
        <f t="shared" si="5"/>
        <v>0</v>
      </c>
      <c r="F148" s="315" t="str">
        <f t="shared" si="6"/>
        <v>否</v>
      </c>
    </row>
    <row r="149" s="293" customFormat="1" ht="36" hidden="1" customHeight="1" spans="1:6">
      <c r="A149" s="316" t="s">
        <v>2947</v>
      </c>
      <c r="B149" s="317" t="s">
        <v>2948</v>
      </c>
      <c r="C149" s="314">
        <v>0</v>
      </c>
      <c r="D149" s="318"/>
      <c r="E149" s="319">
        <f t="shared" si="5"/>
        <v>0</v>
      </c>
      <c r="F149" s="315" t="str">
        <f t="shared" si="6"/>
        <v>否</v>
      </c>
    </row>
    <row r="150" s="293" customFormat="1" ht="36" hidden="1" customHeight="1" spans="1:6">
      <c r="A150" s="316" t="s">
        <v>2949</v>
      </c>
      <c r="B150" s="317" t="s">
        <v>2950</v>
      </c>
      <c r="C150" s="314">
        <v>0</v>
      </c>
      <c r="D150" s="318"/>
      <c r="E150" s="319">
        <f t="shared" si="5"/>
        <v>0</v>
      </c>
      <c r="F150" s="315" t="str">
        <f t="shared" si="6"/>
        <v>否</v>
      </c>
    </row>
    <row r="151" s="293" customFormat="1" ht="36" hidden="1" customHeight="1" spans="1:6">
      <c r="A151" s="316" t="s">
        <v>2951</v>
      </c>
      <c r="B151" s="317" t="s">
        <v>2952</v>
      </c>
      <c r="C151" s="314">
        <v>0</v>
      </c>
      <c r="D151" s="318"/>
      <c r="E151" s="319">
        <f t="shared" si="5"/>
        <v>0</v>
      </c>
      <c r="F151" s="315" t="str">
        <f t="shared" si="6"/>
        <v>否</v>
      </c>
    </row>
    <row r="152" s="293" customFormat="1" ht="36" hidden="1" customHeight="1" spans="1:6">
      <c r="A152" s="316" t="s">
        <v>2953</v>
      </c>
      <c r="B152" s="317" t="s">
        <v>2954</v>
      </c>
      <c r="C152" s="314">
        <v>0</v>
      </c>
      <c r="D152" s="318"/>
      <c r="E152" s="319">
        <f t="shared" si="5"/>
        <v>0</v>
      </c>
      <c r="F152" s="315" t="str">
        <f t="shared" si="6"/>
        <v>否</v>
      </c>
    </row>
    <row r="153" s="293" customFormat="1" ht="36" hidden="1" customHeight="1" spans="1:6">
      <c r="A153" s="316" t="s">
        <v>2955</v>
      </c>
      <c r="B153" s="317" t="s">
        <v>2956</v>
      </c>
      <c r="C153" s="314">
        <v>0</v>
      </c>
      <c r="D153" s="318"/>
      <c r="E153" s="319">
        <f t="shared" si="5"/>
        <v>0</v>
      </c>
      <c r="F153" s="315" t="str">
        <f t="shared" si="6"/>
        <v>否</v>
      </c>
    </row>
    <row r="154" s="293" customFormat="1" ht="36" hidden="1" customHeight="1" spans="1:6">
      <c r="A154" s="312" t="s">
        <v>2957</v>
      </c>
      <c r="B154" s="321" t="s">
        <v>2958</v>
      </c>
      <c r="C154" s="314">
        <f>SUM(C155:C160)</f>
        <v>0</v>
      </c>
      <c r="D154" s="314">
        <f>SUM(D155:D160)</f>
        <v>0</v>
      </c>
      <c r="E154" s="195">
        <f t="shared" si="5"/>
        <v>0</v>
      </c>
      <c r="F154" s="315" t="str">
        <f t="shared" si="6"/>
        <v>否</v>
      </c>
    </row>
    <row r="155" s="293" customFormat="1" ht="36" hidden="1" customHeight="1" spans="1:6">
      <c r="A155" s="316" t="s">
        <v>2959</v>
      </c>
      <c r="B155" s="317" t="s">
        <v>2960</v>
      </c>
      <c r="C155" s="314">
        <v>0</v>
      </c>
      <c r="D155" s="318"/>
      <c r="E155" s="319">
        <f t="shared" si="5"/>
        <v>0</v>
      </c>
      <c r="F155" s="315" t="str">
        <f t="shared" si="6"/>
        <v>否</v>
      </c>
    </row>
    <row r="156" s="293" customFormat="1" ht="36" hidden="1" customHeight="1" spans="1:6">
      <c r="A156" s="316" t="s">
        <v>2961</v>
      </c>
      <c r="B156" s="317" t="s">
        <v>2962</v>
      </c>
      <c r="C156" s="314">
        <v>0</v>
      </c>
      <c r="D156" s="318"/>
      <c r="E156" s="319">
        <f t="shared" si="5"/>
        <v>0</v>
      </c>
      <c r="F156" s="315" t="str">
        <f t="shared" si="6"/>
        <v>否</v>
      </c>
    </row>
    <row r="157" s="293" customFormat="1" ht="36" hidden="1" customHeight="1" spans="1:6">
      <c r="A157" s="316" t="s">
        <v>2963</v>
      </c>
      <c r="B157" s="317" t="s">
        <v>2964</v>
      </c>
      <c r="C157" s="314">
        <v>0</v>
      </c>
      <c r="D157" s="318"/>
      <c r="E157" s="319">
        <f t="shared" si="5"/>
        <v>0</v>
      </c>
      <c r="F157" s="315" t="str">
        <f t="shared" si="6"/>
        <v>否</v>
      </c>
    </row>
    <row r="158" s="293" customFormat="1" ht="36" hidden="1" customHeight="1" spans="1:6">
      <c r="A158" s="316" t="s">
        <v>2965</v>
      </c>
      <c r="B158" s="317" t="s">
        <v>2966</v>
      </c>
      <c r="C158" s="314">
        <v>0</v>
      </c>
      <c r="D158" s="318"/>
      <c r="E158" s="319">
        <f t="shared" si="5"/>
        <v>0</v>
      </c>
      <c r="F158" s="315" t="str">
        <f t="shared" si="6"/>
        <v>否</v>
      </c>
    </row>
    <row r="159" s="293" customFormat="1" ht="36" hidden="1" customHeight="1" spans="1:6">
      <c r="A159" s="316" t="s">
        <v>2967</v>
      </c>
      <c r="B159" s="317" t="s">
        <v>2968</v>
      </c>
      <c r="C159" s="314">
        <v>0</v>
      </c>
      <c r="D159" s="318"/>
      <c r="E159" s="319">
        <f t="shared" si="5"/>
        <v>0</v>
      </c>
      <c r="F159" s="315" t="str">
        <f t="shared" si="6"/>
        <v>否</v>
      </c>
    </row>
    <row r="160" s="293" customFormat="1" ht="36" hidden="1" customHeight="1" spans="1:6">
      <c r="A160" s="316" t="s">
        <v>2969</v>
      </c>
      <c r="B160" s="317" t="s">
        <v>2970</v>
      </c>
      <c r="C160" s="314">
        <v>0</v>
      </c>
      <c r="D160" s="318"/>
      <c r="E160" s="319">
        <f t="shared" si="5"/>
        <v>0</v>
      </c>
      <c r="F160" s="315" t="str">
        <f t="shared" si="6"/>
        <v>否</v>
      </c>
    </row>
    <row r="161" s="293" customFormat="1" ht="36" hidden="1" customHeight="1" spans="1:6">
      <c r="A161" s="312" t="s">
        <v>2971</v>
      </c>
      <c r="B161" s="313" t="s">
        <v>2972</v>
      </c>
      <c r="C161" s="314">
        <f>SUM(C162:C169)</f>
        <v>0</v>
      </c>
      <c r="D161" s="314">
        <f>SUM(D162:D169)</f>
        <v>0</v>
      </c>
      <c r="E161" s="195">
        <f t="shared" si="5"/>
        <v>0</v>
      </c>
      <c r="F161" s="315" t="str">
        <f t="shared" si="6"/>
        <v>否</v>
      </c>
    </row>
    <row r="162" s="293" customFormat="1" ht="36" hidden="1" customHeight="1" spans="1:6">
      <c r="A162" s="316" t="s">
        <v>2973</v>
      </c>
      <c r="B162" s="320" t="s">
        <v>2974</v>
      </c>
      <c r="C162" s="314">
        <v>0</v>
      </c>
      <c r="D162" s="318"/>
      <c r="E162" s="319">
        <f t="shared" si="5"/>
        <v>0</v>
      </c>
      <c r="F162" s="315" t="str">
        <f t="shared" si="6"/>
        <v>否</v>
      </c>
    </row>
    <row r="163" s="293" customFormat="1" ht="36" hidden="1" customHeight="1" spans="1:6">
      <c r="A163" s="316" t="s">
        <v>2975</v>
      </c>
      <c r="B163" s="317" t="s">
        <v>2976</v>
      </c>
      <c r="C163" s="314">
        <v>0</v>
      </c>
      <c r="D163" s="318"/>
      <c r="E163" s="319">
        <f t="shared" si="5"/>
        <v>0</v>
      </c>
      <c r="F163" s="315" t="str">
        <f t="shared" si="6"/>
        <v>否</v>
      </c>
    </row>
    <row r="164" s="293" customFormat="1" ht="36" hidden="1" customHeight="1" spans="1:6">
      <c r="A164" s="316" t="s">
        <v>2977</v>
      </c>
      <c r="B164" s="320" t="s">
        <v>2978</v>
      </c>
      <c r="C164" s="314">
        <v>0</v>
      </c>
      <c r="D164" s="318"/>
      <c r="E164" s="319">
        <f t="shared" si="5"/>
        <v>0</v>
      </c>
      <c r="F164" s="315" t="str">
        <f t="shared" si="6"/>
        <v>否</v>
      </c>
    </row>
    <row r="165" s="293" customFormat="1" ht="36" hidden="1" customHeight="1" spans="1:6">
      <c r="A165" s="316" t="s">
        <v>2979</v>
      </c>
      <c r="B165" s="320" t="s">
        <v>2980</v>
      </c>
      <c r="C165" s="314">
        <v>0</v>
      </c>
      <c r="D165" s="318"/>
      <c r="E165" s="319">
        <f t="shared" si="5"/>
        <v>0</v>
      </c>
      <c r="F165" s="315" t="str">
        <f t="shared" si="6"/>
        <v>否</v>
      </c>
    </row>
    <row r="166" s="293" customFormat="1" ht="36" hidden="1" customHeight="1" spans="1:6">
      <c r="A166" s="316" t="s">
        <v>2981</v>
      </c>
      <c r="B166" s="317" t="s">
        <v>2982</v>
      </c>
      <c r="C166" s="314">
        <v>0</v>
      </c>
      <c r="D166" s="318"/>
      <c r="E166" s="319">
        <f t="shared" si="5"/>
        <v>0</v>
      </c>
      <c r="F166" s="315" t="str">
        <f t="shared" si="6"/>
        <v>否</v>
      </c>
    </row>
    <row r="167" s="293" customFormat="1" ht="36" hidden="1" customHeight="1" spans="1:6">
      <c r="A167" s="316" t="s">
        <v>2983</v>
      </c>
      <c r="B167" s="317" t="s">
        <v>2984</v>
      </c>
      <c r="C167" s="314">
        <v>0</v>
      </c>
      <c r="D167" s="318"/>
      <c r="E167" s="319">
        <f t="shared" si="5"/>
        <v>0</v>
      </c>
      <c r="F167" s="315" t="str">
        <f t="shared" si="6"/>
        <v>否</v>
      </c>
    </row>
    <row r="168" s="293" customFormat="1" ht="36" hidden="1" customHeight="1" spans="1:6">
      <c r="A168" s="316" t="s">
        <v>2985</v>
      </c>
      <c r="B168" s="317" t="s">
        <v>2986</v>
      </c>
      <c r="C168" s="314">
        <v>0</v>
      </c>
      <c r="D168" s="318"/>
      <c r="E168" s="319">
        <f t="shared" si="5"/>
        <v>0</v>
      </c>
      <c r="F168" s="315" t="str">
        <f t="shared" si="6"/>
        <v>否</v>
      </c>
    </row>
    <row r="169" s="293" customFormat="1" ht="36" hidden="1" customHeight="1" spans="1:6">
      <c r="A169" s="316" t="s">
        <v>2987</v>
      </c>
      <c r="B169" s="317" t="s">
        <v>2988</v>
      </c>
      <c r="C169" s="314">
        <v>0</v>
      </c>
      <c r="D169" s="318"/>
      <c r="E169" s="319">
        <f t="shared" si="5"/>
        <v>0</v>
      </c>
      <c r="F169" s="315" t="str">
        <f t="shared" si="6"/>
        <v>否</v>
      </c>
    </row>
    <row r="170" s="293" customFormat="1" ht="36" hidden="1" customHeight="1" spans="1:6">
      <c r="A170" s="312" t="s">
        <v>2989</v>
      </c>
      <c r="B170" s="321" t="s">
        <v>2990</v>
      </c>
      <c r="C170" s="314">
        <f>SUM(C171:C172)</f>
        <v>0</v>
      </c>
      <c r="D170" s="314">
        <f>SUM(D171:D172)</f>
        <v>0</v>
      </c>
      <c r="E170" s="195">
        <f t="shared" si="5"/>
        <v>0</v>
      </c>
      <c r="F170" s="315" t="str">
        <f t="shared" si="6"/>
        <v>否</v>
      </c>
    </row>
    <row r="171" s="293" customFormat="1" ht="36" hidden="1" customHeight="1" spans="1:6">
      <c r="A171" s="316" t="s">
        <v>2991</v>
      </c>
      <c r="B171" s="317" t="s">
        <v>2913</v>
      </c>
      <c r="C171" s="314">
        <v>0</v>
      </c>
      <c r="D171" s="318"/>
      <c r="E171" s="319">
        <f t="shared" si="5"/>
        <v>0</v>
      </c>
      <c r="F171" s="315" t="str">
        <f t="shared" si="6"/>
        <v>否</v>
      </c>
    </row>
    <row r="172" s="293" customFormat="1" ht="36" hidden="1" customHeight="1" spans="1:6">
      <c r="A172" s="316" t="s">
        <v>2992</v>
      </c>
      <c r="B172" s="317" t="s">
        <v>2993</v>
      </c>
      <c r="C172" s="314">
        <v>0</v>
      </c>
      <c r="D172" s="318"/>
      <c r="E172" s="319">
        <f t="shared" si="5"/>
        <v>0</v>
      </c>
      <c r="F172" s="315" t="str">
        <f t="shared" si="6"/>
        <v>否</v>
      </c>
    </row>
    <row r="173" s="293" customFormat="1" ht="36" hidden="1" customHeight="1" spans="1:6">
      <c r="A173" s="312" t="s">
        <v>2994</v>
      </c>
      <c r="B173" s="321" t="s">
        <v>2995</v>
      </c>
      <c r="C173" s="314">
        <f>SUM(C174:C175)</f>
        <v>0</v>
      </c>
      <c r="D173" s="314">
        <f>SUM(D174:D175)</f>
        <v>0</v>
      </c>
      <c r="E173" s="195">
        <f t="shared" si="5"/>
        <v>0</v>
      </c>
      <c r="F173" s="315" t="str">
        <f t="shared" si="6"/>
        <v>否</v>
      </c>
    </row>
    <row r="174" s="293" customFormat="1" ht="36" hidden="1" customHeight="1" spans="1:6">
      <c r="A174" s="316" t="s">
        <v>2996</v>
      </c>
      <c r="B174" s="317" t="s">
        <v>2913</v>
      </c>
      <c r="C174" s="314">
        <v>0</v>
      </c>
      <c r="D174" s="318"/>
      <c r="E174" s="319">
        <f t="shared" si="5"/>
        <v>0</v>
      </c>
      <c r="F174" s="315" t="str">
        <f t="shared" si="6"/>
        <v>否</v>
      </c>
    </row>
    <row r="175" s="293" customFormat="1" ht="36" hidden="1" customHeight="1" spans="1:6">
      <c r="A175" s="316" t="s">
        <v>2997</v>
      </c>
      <c r="B175" s="317" t="s">
        <v>2998</v>
      </c>
      <c r="C175" s="314">
        <v>0</v>
      </c>
      <c r="D175" s="318"/>
      <c r="E175" s="319">
        <f t="shared" si="5"/>
        <v>0</v>
      </c>
      <c r="F175" s="315" t="str">
        <f t="shared" si="6"/>
        <v>否</v>
      </c>
    </row>
    <row r="176" s="293" customFormat="1" ht="36" hidden="1" customHeight="1" spans="1:6">
      <c r="A176" s="312" t="s">
        <v>2999</v>
      </c>
      <c r="B176" s="321" t="s">
        <v>3000</v>
      </c>
      <c r="C176" s="314">
        <v>0</v>
      </c>
      <c r="D176" s="318"/>
      <c r="E176" s="319">
        <f t="shared" si="5"/>
        <v>0</v>
      </c>
      <c r="F176" s="315" t="str">
        <f t="shared" si="6"/>
        <v>否</v>
      </c>
    </row>
    <row r="177" s="293" customFormat="1" ht="36" hidden="1" customHeight="1" spans="1:6">
      <c r="A177" s="312" t="s">
        <v>3001</v>
      </c>
      <c r="B177" s="321" t="s">
        <v>3002</v>
      </c>
      <c r="C177" s="314">
        <f>SUM(C178:C180)</f>
        <v>0</v>
      </c>
      <c r="D177" s="314">
        <f>SUM(D178:D180)</f>
        <v>0</v>
      </c>
      <c r="E177" s="195">
        <f t="shared" si="5"/>
        <v>0</v>
      </c>
      <c r="F177" s="315" t="str">
        <f t="shared" si="6"/>
        <v>否</v>
      </c>
    </row>
    <row r="178" s="293" customFormat="1" ht="36" hidden="1" customHeight="1" spans="1:6">
      <c r="A178" s="316" t="s">
        <v>3003</v>
      </c>
      <c r="B178" s="317" t="s">
        <v>2932</v>
      </c>
      <c r="C178" s="314" t="s">
        <v>59</v>
      </c>
      <c r="D178" s="318"/>
      <c r="E178" s="319">
        <f t="shared" si="5"/>
        <v>0</v>
      </c>
      <c r="F178" s="315" t="str">
        <f t="shared" si="6"/>
        <v>否</v>
      </c>
    </row>
    <row r="179" s="293" customFormat="1" ht="36" hidden="1" customHeight="1" spans="1:6">
      <c r="A179" s="316" t="s">
        <v>3004</v>
      </c>
      <c r="B179" s="317" t="s">
        <v>2936</v>
      </c>
      <c r="C179" s="314" t="s">
        <v>59</v>
      </c>
      <c r="D179" s="318"/>
      <c r="E179" s="319">
        <f t="shared" si="5"/>
        <v>0</v>
      </c>
      <c r="F179" s="315" t="str">
        <f t="shared" si="6"/>
        <v>否</v>
      </c>
    </row>
    <row r="180" s="293" customFormat="1" ht="36" hidden="1" customHeight="1" spans="1:6">
      <c r="A180" s="316" t="s">
        <v>3005</v>
      </c>
      <c r="B180" s="317" t="s">
        <v>3006</v>
      </c>
      <c r="C180" s="314" t="s">
        <v>59</v>
      </c>
      <c r="D180" s="318"/>
      <c r="E180" s="319">
        <f t="shared" si="5"/>
        <v>0</v>
      </c>
      <c r="F180" s="315" t="str">
        <f t="shared" si="6"/>
        <v>否</v>
      </c>
    </row>
    <row r="181" s="293" customFormat="1" ht="36" customHeight="1" spans="1:6">
      <c r="A181" s="312" t="s">
        <v>106</v>
      </c>
      <c r="B181" s="313" t="s">
        <v>3007</v>
      </c>
      <c r="C181" s="314">
        <f>C182</f>
        <v>0</v>
      </c>
      <c r="D181" s="314">
        <f>D182</f>
        <v>0</v>
      </c>
      <c r="E181" s="195">
        <f t="shared" si="5"/>
        <v>0</v>
      </c>
      <c r="F181" s="315" t="str">
        <f t="shared" si="6"/>
        <v>是</v>
      </c>
    </row>
    <row r="182" s="293" customFormat="1" ht="36" hidden="1" customHeight="1" spans="1:6">
      <c r="A182" s="312" t="s">
        <v>3008</v>
      </c>
      <c r="B182" s="313" t="s">
        <v>3009</v>
      </c>
      <c r="C182" s="314">
        <f>SUM(C183:C184)</f>
        <v>0</v>
      </c>
      <c r="D182" s="314">
        <f>SUM(D183:D184)</f>
        <v>0</v>
      </c>
      <c r="E182" s="195">
        <f t="shared" si="5"/>
        <v>0</v>
      </c>
      <c r="F182" s="315" t="str">
        <f t="shared" si="6"/>
        <v>否</v>
      </c>
    </row>
    <row r="183" s="293" customFormat="1" ht="36" hidden="1" customHeight="1" spans="1:6">
      <c r="A183" s="316" t="s">
        <v>3010</v>
      </c>
      <c r="B183" s="320" t="s">
        <v>3011</v>
      </c>
      <c r="C183" s="314">
        <v>0</v>
      </c>
      <c r="D183" s="318" t="s">
        <v>59</v>
      </c>
      <c r="E183" s="319">
        <f t="shared" si="5"/>
        <v>0</v>
      </c>
      <c r="F183" s="315" t="str">
        <f t="shared" si="6"/>
        <v>否</v>
      </c>
    </row>
    <row r="184" s="293" customFormat="1" ht="36" hidden="1" customHeight="1" spans="1:6">
      <c r="A184" s="316" t="s">
        <v>3012</v>
      </c>
      <c r="B184" s="317" t="s">
        <v>3013</v>
      </c>
      <c r="C184" s="314">
        <v>0</v>
      </c>
      <c r="D184" s="318" t="s">
        <v>59</v>
      </c>
      <c r="E184" s="319">
        <f t="shared" si="5"/>
        <v>0</v>
      </c>
      <c r="F184" s="315" t="str">
        <f t="shared" si="6"/>
        <v>否</v>
      </c>
    </row>
    <row r="185" s="293" customFormat="1" ht="36" customHeight="1" spans="1:6">
      <c r="A185" s="312" t="s">
        <v>128</v>
      </c>
      <c r="B185" s="313" t="s">
        <v>3014</v>
      </c>
      <c r="C185" s="314">
        <f>C186+C190+C199</f>
        <v>7017</v>
      </c>
      <c r="D185" s="314">
        <f>D186+D190+D199</f>
        <v>1379.89002</v>
      </c>
      <c r="E185" s="195">
        <f t="shared" si="5"/>
        <v>-0.803350431808465</v>
      </c>
      <c r="F185" s="315" t="str">
        <f t="shared" si="6"/>
        <v>是</v>
      </c>
    </row>
    <row r="186" s="293" customFormat="1" ht="36" customHeight="1" spans="1:6">
      <c r="A186" s="312" t="s">
        <v>3015</v>
      </c>
      <c r="B186" s="313" t="s">
        <v>3016</v>
      </c>
      <c r="C186" s="314">
        <f>SUM(C187:C189)</f>
        <v>6100</v>
      </c>
      <c r="D186" s="314">
        <f>SUM(D187:D189)</f>
        <v>0</v>
      </c>
      <c r="E186" s="195">
        <f t="shared" si="5"/>
        <v>-1</v>
      </c>
      <c r="F186" s="315" t="str">
        <f t="shared" si="6"/>
        <v>是</v>
      </c>
    </row>
    <row r="187" s="293" customFormat="1" ht="36" hidden="1" customHeight="1" spans="1:6">
      <c r="A187" s="316" t="s">
        <v>3017</v>
      </c>
      <c r="B187" s="320" t="s">
        <v>3018</v>
      </c>
      <c r="C187" s="314">
        <v>0</v>
      </c>
      <c r="D187" s="318" t="s">
        <v>59</v>
      </c>
      <c r="E187" s="319">
        <f t="shared" si="5"/>
        <v>0</v>
      </c>
      <c r="F187" s="315" t="str">
        <f t="shared" si="6"/>
        <v>否</v>
      </c>
    </row>
    <row r="188" s="293" customFormat="1" ht="36" customHeight="1" spans="1:6">
      <c r="A188" s="316" t="s">
        <v>3019</v>
      </c>
      <c r="B188" s="320" t="s">
        <v>3020</v>
      </c>
      <c r="C188" s="323">
        <v>6100</v>
      </c>
      <c r="D188" s="318" t="s">
        <v>59</v>
      </c>
      <c r="E188" s="319">
        <f t="shared" si="5"/>
        <v>0</v>
      </c>
      <c r="F188" s="315" t="str">
        <f t="shared" si="6"/>
        <v>是</v>
      </c>
    </row>
    <row r="189" s="293" customFormat="1" ht="36" hidden="1" customHeight="1" spans="1:6">
      <c r="A189" s="316" t="s">
        <v>3021</v>
      </c>
      <c r="B189" s="317" t="s">
        <v>3022</v>
      </c>
      <c r="C189" s="314">
        <v>0</v>
      </c>
      <c r="D189" s="318" t="s">
        <v>59</v>
      </c>
      <c r="E189" s="319">
        <f t="shared" si="5"/>
        <v>0</v>
      </c>
      <c r="F189" s="315" t="str">
        <f t="shared" si="6"/>
        <v>否</v>
      </c>
    </row>
    <row r="190" s="293" customFormat="1" ht="36" hidden="1" customHeight="1" spans="1:6">
      <c r="A190" s="312" t="s">
        <v>3023</v>
      </c>
      <c r="B190" s="313" t="s">
        <v>3024</v>
      </c>
      <c r="C190" s="314">
        <f>SUM(C191:C198)</f>
        <v>0</v>
      </c>
      <c r="D190" s="314">
        <f>SUM(D191:D198)</f>
        <v>0</v>
      </c>
      <c r="E190" s="195">
        <f t="shared" si="5"/>
        <v>0</v>
      </c>
      <c r="F190" s="315" t="str">
        <f t="shared" si="6"/>
        <v>否</v>
      </c>
    </row>
    <row r="191" s="293" customFormat="1" ht="36" hidden="1" customHeight="1" spans="1:6">
      <c r="A191" s="316" t="s">
        <v>3025</v>
      </c>
      <c r="B191" s="317" t="s">
        <v>3026</v>
      </c>
      <c r="C191" s="314">
        <v>0</v>
      </c>
      <c r="D191" s="318" t="s">
        <v>59</v>
      </c>
      <c r="E191" s="319">
        <f t="shared" si="5"/>
        <v>0</v>
      </c>
      <c r="F191" s="315" t="str">
        <f t="shared" si="6"/>
        <v>否</v>
      </c>
    </row>
    <row r="192" s="293" customFormat="1" ht="36" hidden="1" customHeight="1" spans="1:6">
      <c r="A192" s="316" t="s">
        <v>3027</v>
      </c>
      <c r="B192" s="317" t="s">
        <v>3028</v>
      </c>
      <c r="C192" s="314">
        <v>0</v>
      </c>
      <c r="D192" s="318" t="s">
        <v>59</v>
      </c>
      <c r="E192" s="319">
        <f t="shared" si="5"/>
        <v>0</v>
      </c>
      <c r="F192" s="315" t="str">
        <f t="shared" si="6"/>
        <v>否</v>
      </c>
    </row>
    <row r="193" s="293" customFormat="1" ht="36" hidden="1" customHeight="1" spans="1:6">
      <c r="A193" s="316" t="s">
        <v>3029</v>
      </c>
      <c r="B193" s="320" t="s">
        <v>3030</v>
      </c>
      <c r="C193" s="314">
        <v>0</v>
      </c>
      <c r="D193" s="318" t="s">
        <v>59</v>
      </c>
      <c r="E193" s="319">
        <f t="shared" si="5"/>
        <v>0</v>
      </c>
      <c r="F193" s="315" t="str">
        <f t="shared" si="6"/>
        <v>否</v>
      </c>
    </row>
    <row r="194" s="293" customFormat="1" ht="36" hidden="1" customHeight="1" spans="1:6">
      <c r="A194" s="316" t="s">
        <v>3031</v>
      </c>
      <c r="B194" s="320" t="s">
        <v>3032</v>
      </c>
      <c r="C194" s="314">
        <v>0</v>
      </c>
      <c r="D194" s="318" t="s">
        <v>59</v>
      </c>
      <c r="E194" s="319">
        <f t="shared" si="5"/>
        <v>0</v>
      </c>
      <c r="F194" s="315" t="str">
        <f t="shared" si="6"/>
        <v>否</v>
      </c>
    </row>
    <row r="195" s="293" customFormat="1" ht="36" hidden="1" customHeight="1" spans="1:6">
      <c r="A195" s="316" t="s">
        <v>3033</v>
      </c>
      <c r="B195" s="317" t="s">
        <v>3034</v>
      </c>
      <c r="C195" s="314">
        <v>0</v>
      </c>
      <c r="D195" s="318" t="s">
        <v>59</v>
      </c>
      <c r="E195" s="319">
        <f t="shared" si="5"/>
        <v>0</v>
      </c>
      <c r="F195" s="315" t="str">
        <f t="shared" si="6"/>
        <v>否</v>
      </c>
    </row>
    <row r="196" s="293" customFormat="1" ht="36" hidden="1" customHeight="1" spans="1:6">
      <c r="A196" s="316" t="s">
        <v>3035</v>
      </c>
      <c r="B196" s="317" t="s">
        <v>3036</v>
      </c>
      <c r="C196" s="314">
        <v>0</v>
      </c>
      <c r="D196" s="318" t="s">
        <v>59</v>
      </c>
      <c r="E196" s="319">
        <f t="shared" si="5"/>
        <v>0</v>
      </c>
      <c r="F196" s="315" t="str">
        <f t="shared" si="6"/>
        <v>否</v>
      </c>
    </row>
    <row r="197" s="293" customFormat="1" ht="36" hidden="1" customHeight="1" spans="1:6">
      <c r="A197" s="316" t="s">
        <v>3037</v>
      </c>
      <c r="B197" s="320" t="s">
        <v>3038</v>
      </c>
      <c r="C197" s="314">
        <v>0</v>
      </c>
      <c r="D197" s="318" t="s">
        <v>59</v>
      </c>
      <c r="E197" s="319">
        <f t="shared" ref="E197:E260" si="7">IF(C197&lt;0,"",IFERROR(D197/C197-1,0))</f>
        <v>0</v>
      </c>
      <c r="F197" s="315" t="str">
        <f t="shared" ref="F197:F260" si="8">IF(LEN(A197)=3,"是",IF(B197&lt;&gt;"",IF(SUM(C197:D197)&lt;&gt;0,"是","否"),"是"))</f>
        <v>否</v>
      </c>
    </row>
    <row r="198" s="293" customFormat="1" ht="36" hidden="1" customHeight="1" spans="1:6">
      <c r="A198" s="316" t="s">
        <v>3039</v>
      </c>
      <c r="B198" s="317" t="s">
        <v>3040</v>
      </c>
      <c r="C198" s="314">
        <v>0</v>
      </c>
      <c r="D198" s="318" t="s">
        <v>59</v>
      </c>
      <c r="E198" s="319">
        <f t="shared" si="7"/>
        <v>0</v>
      </c>
      <c r="F198" s="315" t="str">
        <f t="shared" si="8"/>
        <v>否</v>
      </c>
    </row>
    <row r="199" s="293" customFormat="1" ht="36" customHeight="1" spans="1:6">
      <c r="A199" s="312" t="s">
        <v>3041</v>
      </c>
      <c r="B199" s="313" t="s">
        <v>3042</v>
      </c>
      <c r="C199" s="314">
        <f>SUM(C200:C210)</f>
        <v>917</v>
      </c>
      <c r="D199" s="314">
        <f>SUM(D200:D210)</f>
        <v>1379.89002</v>
      </c>
      <c r="E199" s="195">
        <f t="shared" si="7"/>
        <v>0.504787371864776</v>
      </c>
      <c r="F199" s="315" t="str">
        <f t="shared" si="8"/>
        <v>是</v>
      </c>
    </row>
    <row r="200" s="293" customFormat="1" ht="36" hidden="1" customHeight="1" spans="1:6">
      <c r="A200" s="333">
        <v>2296001</v>
      </c>
      <c r="B200" s="317" t="s">
        <v>3043</v>
      </c>
      <c r="C200" s="314" t="s">
        <v>59</v>
      </c>
      <c r="D200" s="318" t="s">
        <v>59</v>
      </c>
      <c r="E200" s="319">
        <f t="shared" si="7"/>
        <v>0</v>
      </c>
      <c r="F200" s="315" t="str">
        <f t="shared" si="8"/>
        <v>否</v>
      </c>
    </row>
    <row r="201" s="293" customFormat="1" ht="36" customHeight="1" spans="1:6">
      <c r="A201" s="316" t="s">
        <v>3044</v>
      </c>
      <c r="B201" s="320" t="s">
        <v>3045</v>
      </c>
      <c r="C201" s="323">
        <v>334</v>
      </c>
      <c r="D201" s="318">
        <v>596.892</v>
      </c>
      <c r="E201" s="319">
        <f t="shared" si="7"/>
        <v>0.787101796407186</v>
      </c>
      <c r="F201" s="315" t="str">
        <f t="shared" si="8"/>
        <v>是</v>
      </c>
    </row>
    <row r="202" s="293" customFormat="1" ht="36" customHeight="1" spans="1:6">
      <c r="A202" s="316" t="s">
        <v>3046</v>
      </c>
      <c r="B202" s="320" t="s">
        <v>3047</v>
      </c>
      <c r="C202" s="323">
        <v>258</v>
      </c>
      <c r="D202" s="318">
        <v>313</v>
      </c>
      <c r="E202" s="319">
        <f t="shared" si="7"/>
        <v>0.213178294573643</v>
      </c>
      <c r="F202" s="315" t="str">
        <f t="shared" si="8"/>
        <v>是</v>
      </c>
    </row>
    <row r="203" s="293" customFormat="1" ht="36" hidden="1" customHeight="1" spans="1:6">
      <c r="A203" s="316" t="s">
        <v>3048</v>
      </c>
      <c r="B203" s="317" t="s">
        <v>3049</v>
      </c>
      <c r="C203" s="314">
        <v>0</v>
      </c>
      <c r="D203" s="318" t="s">
        <v>59</v>
      </c>
      <c r="E203" s="319">
        <f t="shared" si="7"/>
        <v>0</v>
      </c>
      <c r="F203" s="315" t="str">
        <f t="shared" si="8"/>
        <v>否</v>
      </c>
    </row>
    <row r="204" s="293" customFormat="1" ht="36" hidden="1" customHeight="1" spans="1:6">
      <c r="A204" s="316" t="s">
        <v>3050</v>
      </c>
      <c r="B204" s="317" t="s">
        <v>3051</v>
      </c>
      <c r="C204" s="314">
        <v>0</v>
      </c>
      <c r="D204" s="318" t="s">
        <v>59</v>
      </c>
      <c r="E204" s="319">
        <f t="shared" si="7"/>
        <v>0</v>
      </c>
      <c r="F204" s="315" t="str">
        <f t="shared" si="8"/>
        <v>否</v>
      </c>
    </row>
    <row r="205" s="293" customFormat="1" ht="36" customHeight="1" spans="1:6">
      <c r="A205" s="316" t="s">
        <v>3052</v>
      </c>
      <c r="B205" s="320" t="s">
        <v>3053</v>
      </c>
      <c r="C205" s="323">
        <v>84</v>
      </c>
      <c r="D205" s="318">
        <v>125.49802</v>
      </c>
      <c r="E205" s="319">
        <f t="shared" si="7"/>
        <v>0.494024047619048</v>
      </c>
      <c r="F205" s="315" t="str">
        <f t="shared" si="8"/>
        <v>是</v>
      </c>
    </row>
    <row r="206" s="293" customFormat="1" ht="36" hidden="1" customHeight="1" spans="1:6">
      <c r="A206" s="316" t="s">
        <v>3054</v>
      </c>
      <c r="B206" s="317" t="s">
        <v>3055</v>
      </c>
      <c r="C206" s="314">
        <v>0</v>
      </c>
      <c r="D206" s="318" t="s">
        <v>59</v>
      </c>
      <c r="E206" s="319">
        <f t="shared" si="7"/>
        <v>0</v>
      </c>
      <c r="F206" s="315" t="str">
        <f t="shared" si="8"/>
        <v>否</v>
      </c>
    </row>
    <row r="207" s="293" customFormat="1" ht="36" hidden="1" customHeight="1" spans="1:6">
      <c r="A207" s="316" t="s">
        <v>3056</v>
      </c>
      <c r="B207" s="317" t="s">
        <v>3057</v>
      </c>
      <c r="C207" s="314">
        <v>0</v>
      </c>
      <c r="D207" s="318" t="s">
        <v>59</v>
      </c>
      <c r="E207" s="319">
        <f t="shared" si="7"/>
        <v>0</v>
      </c>
      <c r="F207" s="315" t="str">
        <f t="shared" si="8"/>
        <v>否</v>
      </c>
    </row>
    <row r="208" s="293" customFormat="1" ht="36" hidden="1" customHeight="1" spans="1:6">
      <c r="A208" s="316" t="s">
        <v>3058</v>
      </c>
      <c r="B208" s="317" t="s">
        <v>3059</v>
      </c>
      <c r="C208" s="314">
        <v>0</v>
      </c>
      <c r="D208" s="318" t="s">
        <v>59</v>
      </c>
      <c r="E208" s="319">
        <f t="shared" si="7"/>
        <v>0</v>
      </c>
      <c r="F208" s="315" t="str">
        <f t="shared" si="8"/>
        <v>否</v>
      </c>
    </row>
    <row r="209" s="293" customFormat="1" ht="36" hidden="1" customHeight="1" spans="1:6">
      <c r="A209" s="316" t="s">
        <v>3060</v>
      </c>
      <c r="B209" s="317" t="s">
        <v>3061</v>
      </c>
      <c r="C209" s="314">
        <v>0</v>
      </c>
      <c r="D209" s="318" t="s">
        <v>59</v>
      </c>
      <c r="E209" s="319">
        <f t="shared" si="7"/>
        <v>0</v>
      </c>
      <c r="F209" s="315" t="str">
        <f t="shared" si="8"/>
        <v>否</v>
      </c>
    </row>
    <row r="210" s="293" customFormat="1" ht="36" customHeight="1" spans="1:6">
      <c r="A210" s="316" t="s">
        <v>3062</v>
      </c>
      <c r="B210" s="320" t="s">
        <v>3063</v>
      </c>
      <c r="C210" s="323">
        <v>241</v>
      </c>
      <c r="D210" s="318">
        <v>344.5</v>
      </c>
      <c r="E210" s="319">
        <f t="shared" si="7"/>
        <v>0.429460580912863</v>
      </c>
      <c r="F210" s="315" t="str">
        <f t="shared" si="8"/>
        <v>是</v>
      </c>
    </row>
    <row r="211" s="293" customFormat="1" ht="36" customHeight="1" spans="1:6">
      <c r="A211" s="312" t="s">
        <v>124</v>
      </c>
      <c r="B211" s="313" t="s">
        <v>3064</v>
      </c>
      <c r="C211" s="314">
        <f>SUM(C212:C227)</f>
        <v>9104.27</v>
      </c>
      <c r="D211" s="314">
        <f>SUM(D212:D227)</f>
        <v>13242</v>
      </c>
      <c r="E211" s="195">
        <f t="shared" si="7"/>
        <v>0.454482347294182</v>
      </c>
      <c r="F211" s="315" t="str">
        <f t="shared" si="8"/>
        <v>是</v>
      </c>
    </row>
    <row r="212" s="293" customFormat="1" ht="36" hidden="1" customHeight="1" spans="1:6">
      <c r="A212" s="316" t="s">
        <v>3065</v>
      </c>
      <c r="B212" s="317" t="s">
        <v>3066</v>
      </c>
      <c r="C212" s="314">
        <v>0</v>
      </c>
      <c r="D212" s="318" t="s">
        <v>59</v>
      </c>
      <c r="E212" s="319">
        <f t="shared" si="7"/>
        <v>0</v>
      </c>
      <c r="F212" s="315" t="str">
        <f t="shared" si="8"/>
        <v>否</v>
      </c>
    </row>
    <row r="213" s="293" customFormat="1" ht="36" hidden="1" customHeight="1" spans="1:6">
      <c r="A213" s="316" t="s">
        <v>3067</v>
      </c>
      <c r="B213" s="317" t="s">
        <v>3068</v>
      </c>
      <c r="C213" s="314">
        <v>0</v>
      </c>
      <c r="D213" s="318" t="s">
        <v>59</v>
      </c>
      <c r="E213" s="319">
        <f t="shared" si="7"/>
        <v>0</v>
      </c>
      <c r="F213" s="315" t="str">
        <f t="shared" si="8"/>
        <v>否</v>
      </c>
    </row>
    <row r="214" s="293" customFormat="1" ht="36" hidden="1" customHeight="1" spans="1:6">
      <c r="A214" s="316" t="s">
        <v>3069</v>
      </c>
      <c r="B214" s="317" t="s">
        <v>3070</v>
      </c>
      <c r="C214" s="314">
        <v>0</v>
      </c>
      <c r="D214" s="318" t="s">
        <v>59</v>
      </c>
      <c r="E214" s="319">
        <f t="shared" si="7"/>
        <v>0</v>
      </c>
      <c r="F214" s="315" t="str">
        <f t="shared" si="8"/>
        <v>否</v>
      </c>
    </row>
    <row r="215" s="293" customFormat="1" ht="36" customHeight="1" spans="1:6">
      <c r="A215" s="316" t="s">
        <v>3071</v>
      </c>
      <c r="B215" s="317" t="s">
        <v>3072</v>
      </c>
      <c r="C215" s="323">
        <v>4250.27</v>
      </c>
      <c r="D215" s="318">
        <v>1199</v>
      </c>
      <c r="E215" s="319">
        <f t="shared" si="7"/>
        <v>-0.717900274570792</v>
      </c>
      <c r="F215" s="315" t="str">
        <f t="shared" si="8"/>
        <v>是</v>
      </c>
    </row>
    <row r="216" s="293" customFormat="1" ht="36" hidden="1" customHeight="1" spans="1:6">
      <c r="A216" s="316" t="s">
        <v>3073</v>
      </c>
      <c r="B216" s="317" t="s">
        <v>3074</v>
      </c>
      <c r="C216" s="314">
        <v>0</v>
      </c>
      <c r="D216" s="318" t="s">
        <v>59</v>
      </c>
      <c r="E216" s="319">
        <f t="shared" si="7"/>
        <v>0</v>
      </c>
      <c r="F216" s="315" t="str">
        <f t="shared" si="8"/>
        <v>否</v>
      </c>
    </row>
    <row r="217" s="293" customFormat="1" ht="36" hidden="1" customHeight="1" spans="1:6">
      <c r="A217" s="316" t="s">
        <v>3075</v>
      </c>
      <c r="B217" s="317" t="s">
        <v>3076</v>
      </c>
      <c r="C217" s="314">
        <v>0</v>
      </c>
      <c r="D217" s="318" t="s">
        <v>59</v>
      </c>
      <c r="E217" s="319">
        <f t="shared" si="7"/>
        <v>0</v>
      </c>
      <c r="F217" s="315" t="str">
        <f t="shared" si="8"/>
        <v>否</v>
      </c>
    </row>
    <row r="218" s="293" customFormat="1" ht="36" hidden="1" customHeight="1" spans="1:6">
      <c r="A218" s="316" t="s">
        <v>3077</v>
      </c>
      <c r="B218" s="317" t="s">
        <v>3078</v>
      </c>
      <c r="C218" s="314">
        <v>0</v>
      </c>
      <c r="D218" s="318" t="s">
        <v>59</v>
      </c>
      <c r="E218" s="319">
        <f t="shared" si="7"/>
        <v>0</v>
      </c>
      <c r="F218" s="315" t="str">
        <f t="shared" si="8"/>
        <v>否</v>
      </c>
    </row>
    <row r="219" s="293" customFormat="1" ht="36" hidden="1" customHeight="1" spans="1:6">
      <c r="A219" s="316" t="s">
        <v>3079</v>
      </c>
      <c r="B219" s="317" t="s">
        <v>3080</v>
      </c>
      <c r="C219" s="314">
        <v>0</v>
      </c>
      <c r="D219" s="318" t="s">
        <v>59</v>
      </c>
      <c r="E219" s="319">
        <f t="shared" si="7"/>
        <v>0</v>
      </c>
      <c r="F219" s="315" t="str">
        <f t="shared" si="8"/>
        <v>否</v>
      </c>
    </row>
    <row r="220" s="293" customFormat="1" ht="36" hidden="1" customHeight="1" spans="1:6">
      <c r="A220" s="316" t="s">
        <v>3081</v>
      </c>
      <c r="B220" s="317" t="s">
        <v>3082</v>
      </c>
      <c r="C220" s="314">
        <v>0</v>
      </c>
      <c r="D220" s="318" t="s">
        <v>59</v>
      </c>
      <c r="E220" s="319">
        <f t="shared" si="7"/>
        <v>0</v>
      </c>
      <c r="F220" s="315" t="str">
        <f t="shared" si="8"/>
        <v>否</v>
      </c>
    </row>
    <row r="221" s="293" customFormat="1" ht="36" hidden="1" customHeight="1" spans="1:6">
      <c r="A221" s="316" t="s">
        <v>3083</v>
      </c>
      <c r="B221" s="317" t="s">
        <v>3084</v>
      </c>
      <c r="C221" s="314">
        <v>0</v>
      </c>
      <c r="D221" s="318" t="s">
        <v>59</v>
      </c>
      <c r="E221" s="319">
        <f t="shared" si="7"/>
        <v>0</v>
      </c>
      <c r="F221" s="315" t="str">
        <f t="shared" si="8"/>
        <v>否</v>
      </c>
    </row>
    <row r="222" s="293" customFormat="1" ht="36" hidden="1" customHeight="1" spans="1:6">
      <c r="A222" s="316" t="s">
        <v>3085</v>
      </c>
      <c r="B222" s="317" t="s">
        <v>3086</v>
      </c>
      <c r="C222" s="314">
        <v>0</v>
      </c>
      <c r="D222" s="318" t="s">
        <v>59</v>
      </c>
      <c r="E222" s="319">
        <f t="shared" si="7"/>
        <v>0</v>
      </c>
      <c r="F222" s="315" t="str">
        <f t="shared" si="8"/>
        <v>否</v>
      </c>
    </row>
    <row r="223" s="293" customFormat="1" ht="36" customHeight="1" spans="1:6">
      <c r="A223" s="316" t="s">
        <v>3087</v>
      </c>
      <c r="B223" s="317" t="s">
        <v>3088</v>
      </c>
      <c r="C223" s="323">
        <v>369</v>
      </c>
      <c r="D223" s="318">
        <v>2100</v>
      </c>
      <c r="E223" s="319">
        <f t="shared" si="7"/>
        <v>4.69105691056911</v>
      </c>
      <c r="F223" s="315" t="str">
        <f t="shared" si="8"/>
        <v>是</v>
      </c>
    </row>
    <row r="224" s="293" customFormat="1" ht="36" customHeight="1" spans="1:6">
      <c r="A224" s="316" t="s">
        <v>3089</v>
      </c>
      <c r="B224" s="317" t="s">
        <v>3090</v>
      </c>
      <c r="C224" s="323">
        <v>1433</v>
      </c>
      <c r="D224" s="318">
        <v>1433</v>
      </c>
      <c r="E224" s="319">
        <f t="shared" si="7"/>
        <v>0</v>
      </c>
      <c r="F224" s="315" t="str">
        <f t="shared" si="8"/>
        <v>是</v>
      </c>
    </row>
    <row r="225" s="293" customFormat="1" ht="36" customHeight="1" spans="1:6">
      <c r="A225" s="316" t="s">
        <v>3091</v>
      </c>
      <c r="B225" s="317" t="s">
        <v>3092</v>
      </c>
      <c r="C225" s="323">
        <v>0</v>
      </c>
      <c r="D225" s="318">
        <v>1200</v>
      </c>
      <c r="E225" s="319">
        <f t="shared" si="7"/>
        <v>0</v>
      </c>
      <c r="F225" s="315" t="str">
        <f t="shared" si="8"/>
        <v>是</v>
      </c>
    </row>
    <row r="226" s="293" customFormat="1" ht="36" customHeight="1" spans="1:6">
      <c r="A226" s="316" t="s">
        <v>3093</v>
      </c>
      <c r="B226" s="320" t="s">
        <v>3094</v>
      </c>
      <c r="C226" s="323">
        <v>3052</v>
      </c>
      <c r="D226" s="318">
        <v>3260</v>
      </c>
      <c r="E226" s="319">
        <f t="shared" si="7"/>
        <v>0.0681520314547837</v>
      </c>
      <c r="F226" s="315" t="str">
        <f t="shared" si="8"/>
        <v>是</v>
      </c>
    </row>
    <row r="227" s="293" customFormat="1" ht="36" customHeight="1" spans="1:6">
      <c r="A227" s="316" t="s">
        <v>3095</v>
      </c>
      <c r="B227" s="320" t="s">
        <v>3096</v>
      </c>
      <c r="C227" s="323">
        <v>0</v>
      </c>
      <c r="D227" s="318">
        <v>4050</v>
      </c>
      <c r="E227" s="319">
        <f t="shared" si="7"/>
        <v>0</v>
      </c>
      <c r="F227" s="315" t="str">
        <f t="shared" si="8"/>
        <v>是</v>
      </c>
    </row>
    <row r="228" s="293" customFormat="1" ht="36" customHeight="1" spans="1:6">
      <c r="A228" s="312" t="s">
        <v>126</v>
      </c>
      <c r="B228" s="313" t="s">
        <v>3097</v>
      </c>
      <c r="C228" s="314">
        <f>C229</f>
        <v>177</v>
      </c>
      <c r="D228" s="314">
        <f>D229</f>
        <v>260</v>
      </c>
      <c r="E228" s="195">
        <f t="shared" si="7"/>
        <v>0.468926553672316</v>
      </c>
      <c r="F228" s="315" t="str">
        <f t="shared" si="8"/>
        <v>是</v>
      </c>
    </row>
    <row r="229" s="293" customFormat="1" ht="36" customHeight="1" spans="1:6">
      <c r="A229" s="332">
        <v>23304</v>
      </c>
      <c r="B229" s="313" t="s">
        <v>3098</v>
      </c>
      <c r="C229" s="314">
        <f>SUM(C230:C245)</f>
        <v>177</v>
      </c>
      <c r="D229" s="314">
        <f>SUM(D230:D245)</f>
        <v>260</v>
      </c>
      <c r="E229" s="195">
        <f t="shared" si="7"/>
        <v>0.468926553672316</v>
      </c>
      <c r="F229" s="315" t="str">
        <f t="shared" si="8"/>
        <v>是</v>
      </c>
    </row>
    <row r="230" s="293" customFormat="1" ht="36" hidden="1" customHeight="1" spans="1:6">
      <c r="A230" s="316" t="s">
        <v>3099</v>
      </c>
      <c r="B230" s="317" t="s">
        <v>3100</v>
      </c>
      <c r="C230" s="314">
        <v>0</v>
      </c>
      <c r="D230" s="318" t="s">
        <v>59</v>
      </c>
      <c r="E230" s="319">
        <f t="shared" si="7"/>
        <v>0</v>
      </c>
      <c r="F230" s="315" t="str">
        <f t="shared" si="8"/>
        <v>否</v>
      </c>
    </row>
    <row r="231" s="293" customFormat="1" ht="36" hidden="1" customHeight="1" spans="1:6">
      <c r="A231" s="316" t="s">
        <v>3101</v>
      </c>
      <c r="B231" s="317" t="s">
        <v>3102</v>
      </c>
      <c r="C231" s="314" t="s">
        <v>59</v>
      </c>
      <c r="D231" s="318" t="s">
        <v>59</v>
      </c>
      <c r="E231" s="319">
        <f t="shared" si="7"/>
        <v>0</v>
      </c>
      <c r="F231" s="315" t="str">
        <f t="shared" si="8"/>
        <v>否</v>
      </c>
    </row>
    <row r="232" s="293" customFormat="1" ht="36" hidden="1" customHeight="1" spans="1:6">
      <c r="A232" s="316" t="s">
        <v>3103</v>
      </c>
      <c r="B232" s="317" t="s">
        <v>3104</v>
      </c>
      <c r="C232" s="314">
        <v>0</v>
      </c>
      <c r="D232" s="318" t="s">
        <v>59</v>
      </c>
      <c r="E232" s="319">
        <f t="shared" si="7"/>
        <v>0</v>
      </c>
      <c r="F232" s="315" t="str">
        <f t="shared" si="8"/>
        <v>否</v>
      </c>
    </row>
    <row r="233" s="293" customFormat="1" ht="36" customHeight="1" spans="1:6">
      <c r="A233" s="316" t="s">
        <v>3105</v>
      </c>
      <c r="B233" s="317" t="s">
        <v>3106</v>
      </c>
      <c r="C233" s="323">
        <v>60</v>
      </c>
      <c r="D233" s="318">
        <v>10</v>
      </c>
      <c r="E233" s="319">
        <f t="shared" si="7"/>
        <v>-0.833333333333333</v>
      </c>
      <c r="F233" s="315" t="str">
        <f t="shared" si="8"/>
        <v>是</v>
      </c>
    </row>
    <row r="234" s="293" customFormat="1" ht="36" hidden="1" customHeight="1" spans="1:6">
      <c r="A234" s="316" t="s">
        <v>3107</v>
      </c>
      <c r="B234" s="317" t="s">
        <v>3108</v>
      </c>
      <c r="C234" s="314">
        <v>0</v>
      </c>
      <c r="D234" s="318" t="s">
        <v>59</v>
      </c>
      <c r="E234" s="319">
        <f t="shared" si="7"/>
        <v>0</v>
      </c>
      <c r="F234" s="315" t="str">
        <f t="shared" si="8"/>
        <v>否</v>
      </c>
    </row>
    <row r="235" s="293" customFormat="1" ht="36" hidden="1" customHeight="1" spans="1:6">
      <c r="A235" s="316" t="s">
        <v>3109</v>
      </c>
      <c r="B235" s="317" t="s">
        <v>3110</v>
      </c>
      <c r="C235" s="314">
        <v>0</v>
      </c>
      <c r="D235" s="318" t="s">
        <v>59</v>
      </c>
      <c r="E235" s="319">
        <f t="shared" si="7"/>
        <v>0</v>
      </c>
      <c r="F235" s="315" t="str">
        <f t="shared" si="8"/>
        <v>否</v>
      </c>
    </row>
    <row r="236" s="293" customFormat="1" ht="36" hidden="1" customHeight="1" spans="1:6">
      <c r="A236" s="316" t="s">
        <v>3111</v>
      </c>
      <c r="B236" s="317" t="s">
        <v>3112</v>
      </c>
      <c r="C236" s="314">
        <v>0</v>
      </c>
      <c r="D236" s="318" t="s">
        <v>59</v>
      </c>
      <c r="E236" s="319">
        <f t="shared" si="7"/>
        <v>0</v>
      </c>
      <c r="F236" s="315" t="str">
        <f t="shared" si="8"/>
        <v>否</v>
      </c>
    </row>
    <row r="237" s="293" customFormat="1" ht="36" hidden="1" customHeight="1" spans="1:6">
      <c r="A237" s="316" t="s">
        <v>3113</v>
      </c>
      <c r="B237" s="317" t="s">
        <v>3114</v>
      </c>
      <c r="C237" s="314">
        <v>0</v>
      </c>
      <c r="D237" s="318" t="s">
        <v>59</v>
      </c>
      <c r="E237" s="319">
        <f t="shared" si="7"/>
        <v>0</v>
      </c>
      <c r="F237" s="315" t="str">
        <f t="shared" si="8"/>
        <v>否</v>
      </c>
    </row>
    <row r="238" s="293" customFormat="1" ht="36" hidden="1" customHeight="1" spans="1:6">
      <c r="A238" s="316" t="s">
        <v>3115</v>
      </c>
      <c r="B238" s="317" t="s">
        <v>3116</v>
      </c>
      <c r="C238" s="314">
        <v>0</v>
      </c>
      <c r="D238" s="318" t="s">
        <v>59</v>
      </c>
      <c r="E238" s="319">
        <f t="shared" si="7"/>
        <v>0</v>
      </c>
      <c r="F238" s="315" t="str">
        <f t="shared" si="8"/>
        <v>否</v>
      </c>
    </row>
    <row r="239" s="293" customFormat="1" ht="36" hidden="1" customHeight="1" spans="1:6">
      <c r="A239" s="316" t="s">
        <v>3117</v>
      </c>
      <c r="B239" s="317" t="s">
        <v>3118</v>
      </c>
      <c r="C239" s="314">
        <v>0</v>
      </c>
      <c r="D239" s="318" t="s">
        <v>59</v>
      </c>
      <c r="E239" s="319">
        <f t="shared" si="7"/>
        <v>0</v>
      </c>
      <c r="F239" s="315" t="str">
        <f t="shared" si="8"/>
        <v>否</v>
      </c>
    </row>
    <row r="240" s="293" customFormat="1" ht="36" hidden="1" customHeight="1" spans="1:6">
      <c r="A240" s="316" t="s">
        <v>3119</v>
      </c>
      <c r="B240" s="317" t="s">
        <v>3120</v>
      </c>
      <c r="C240" s="314">
        <v>0</v>
      </c>
      <c r="D240" s="318" t="s">
        <v>59</v>
      </c>
      <c r="E240" s="319">
        <f t="shared" si="7"/>
        <v>0</v>
      </c>
      <c r="F240" s="315" t="str">
        <f t="shared" si="8"/>
        <v>否</v>
      </c>
    </row>
    <row r="241" s="293" customFormat="1" ht="36" customHeight="1" spans="1:6">
      <c r="A241" s="316" t="s">
        <v>3121</v>
      </c>
      <c r="B241" s="317" t="s">
        <v>3122</v>
      </c>
      <c r="C241" s="323">
        <v>0</v>
      </c>
      <c r="D241" s="318">
        <v>70</v>
      </c>
      <c r="E241" s="319">
        <f t="shared" si="7"/>
        <v>0</v>
      </c>
      <c r="F241" s="315" t="str">
        <f t="shared" si="8"/>
        <v>是</v>
      </c>
    </row>
    <row r="242" s="293" customFormat="1" ht="36" hidden="1" customHeight="1" spans="1:6">
      <c r="A242" s="316" t="s">
        <v>3123</v>
      </c>
      <c r="B242" s="317" t="s">
        <v>3124</v>
      </c>
      <c r="C242" s="314">
        <v>0</v>
      </c>
      <c r="D242" s="318" t="s">
        <v>59</v>
      </c>
      <c r="E242" s="319">
        <f t="shared" si="7"/>
        <v>0</v>
      </c>
      <c r="F242" s="315" t="str">
        <f t="shared" si="8"/>
        <v>否</v>
      </c>
    </row>
    <row r="243" s="293" customFormat="1" ht="36" customHeight="1" spans="1:6">
      <c r="A243" s="316" t="s">
        <v>3125</v>
      </c>
      <c r="B243" s="317" t="s">
        <v>3126</v>
      </c>
      <c r="C243" s="323">
        <v>0</v>
      </c>
      <c r="D243" s="318">
        <v>35</v>
      </c>
      <c r="E243" s="319">
        <f t="shared" si="7"/>
        <v>0</v>
      </c>
      <c r="F243" s="315" t="str">
        <f t="shared" si="8"/>
        <v>是</v>
      </c>
    </row>
    <row r="244" s="293" customFormat="1" ht="36" customHeight="1" spans="1:6">
      <c r="A244" s="316" t="s">
        <v>3127</v>
      </c>
      <c r="B244" s="320" t="s">
        <v>3128</v>
      </c>
      <c r="C244" s="323">
        <v>62</v>
      </c>
      <c r="D244" s="318">
        <v>65</v>
      </c>
      <c r="E244" s="319">
        <f t="shared" si="7"/>
        <v>0.0483870967741935</v>
      </c>
      <c r="F244" s="315" t="str">
        <f t="shared" si="8"/>
        <v>是</v>
      </c>
    </row>
    <row r="245" s="293" customFormat="1" ht="36" customHeight="1" spans="1:6">
      <c r="A245" s="316" t="s">
        <v>3129</v>
      </c>
      <c r="B245" s="320" t="s">
        <v>3130</v>
      </c>
      <c r="C245" s="323">
        <v>55</v>
      </c>
      <c r="D245" s="318">
        <v>80</v>
      </c>
      <c r="E245" s="319">
        <f t="shared" si="7"/>
        <v>0.454545454545455</v>
      </c>
      <c r="F245" s="315" t="str">
        <f t="shared" si="8"/>
        <v>是</v>
      </c>
    </row>
    <row r="246" s="293" customFormat="1" ht="36" customHeight="1" spans="1:6">
      <c r="A246" s="332" t="s">
        <v>3131</v>
      </c>
      <c r="B246" s="313" t="s">
        <v>3132</v>
      </c>
      <c r="C246" s="314">
        <f>C247+C260</f>
        <v>0</v>
      </c>
      <c r="D246" s="314">
        <f>D247+D260</f>
        <v>0</v>
      </c>
      <c r="E246" s="195">
        <f t="shared" si="7"/>
        <v>0</v>
      </c>
      <c r="F246" s="315" t="str">
        <f t="shared" si="8"/>
        <v>是</v>
      </c>
    </row>
    <row r="247" s="293" customFormat="1" ht="36" hidden="1" customHeight="1" spans="1:6">
      <c r="A247" s="332" t="s">
        <v>3133</v>
      </c>
      <c r="B247" s="321" t="s">
        <v>3134</v>
      </c>
      <c r="C247" s="314">
        <f>SUM(C248:C259)</f>
        <v>0</v>
      </c>
      <c r="D247" s="314">
        <f>SUM(D248:D259)</f>
        <v>0</v>
      </c>
      <c r="E247" s="195">
        <f t="shared" si="7"/>
        <v>0</v>
      </c>
      <c r="F247" s="315" t="str">
        <f t="shared" si="8"/>
        <v>否</v>
      </c>
    </row>
    <row r="248" s="293" customFormat="1" ht="36" hidden="1" customHeight="1" spans="1:6">
      <c r="A248" s="333" t="s">
        <v>3135</v>
      </c>
      <c r="B248" s="317" t="s">
        <v>3136</v>
      </c>
      <c r="C248" s="314">
        <v>0</v>
      </c>
      <c r="D248" s="318" t="s">
        <v>59</v>
      </c>
      <c r="E248" s="319">
        <f t="shared" si="7"/>
        <v>0</v>
      </c>
      <c r="F248" s="315" t="str">
        <f t="shared" si="8"/>
        <v>否</v>
      </c>
    </row>
    <row r="249" s="293" customFormat="1" ht="36" hidden="1" customHeight="1" spans="1:6">
      <c r="A249" s="333" t="s">
        <v>3137</v>
      </c>
      <c r="B249" s="317" t="s">
        <v>3138</v>
      </c>
      <c r="C249" s="314">
        <v>0</v>
      </c>
      <c r="D249" s="318" t="s">
        <v>59</v>
      </c>
      <c r="E249" s="319">
        <f t="shared" si="7"/>
        <v>0</v>
      </c>
      <c r="F249" s="315" t="str">
        <f t="shared" si="8"/>
        <v>否</v>
      </c>
    </row>
    <row r="250" s="293" customFormat="1" ht="36" hidden="1" customHeight="1" spans="1:6">
      <c r="A250" s="333" t="s">
        <v>3139</v>
      </c>
      <c r="B250" s="317" t="s">
        <v>3140</v>
      </c>
      <c r="C250" s="314">
        <v>0</v>
      </c>
      <c r="D250" s="318" t="s">
        <v>59</v>
      </c>
      <c r="E250" s="319">
        <f t="shared" si="7"/>
        <v>0</v>
      </c>
      <c r="F250" s="315" t="str">
        <f t="shared" si="8"/>
        <v>否</v>
      </c>
    </row>
    <row r="251" s="293" customFormat="1" ht="36" hidden="1" customHeight="1" spans="1:6">
      <c r="A251" s="333" t="s">
        <v>3141</v>
      </c>
      <c r="B251" s="317" t="s">
        <v>3142</v>
      </c>
      <c r="C251" s="314">
        <v>0</v>
      </c>
      <c r="D251" s="318" t="s">
        <v>59</v>
      </c>
      <c r="E251" s="319">
        <f t="shared" si="7"/>
        <v>0</v>
      </c>
      <c r="F251" s="315" t="str">
        <f t="shared" si="8"/>
        <v>否</v>
      </c>
    </row>
    <row r="252" s="293" customFormat="1" ht="36" hidden="1" customHeight="1" spans="1:6">
      <c r="A252" s="333" t="s">
        <v>3143</v>
      </c>
      <c r="B252" s="317" t="s">
        <v>3144</v>
      </c>
      <c r="C252" s="314">
        <v>0</v>
      </c>
      <c r="D252" s="318" t="s">
        <v>59</v>
      </c>
      <c r="E252" s="319">
        <f t="shared" si="7"/>
        <v>0</v>
      </c>
      <c r="F252" s="315" t="str">
        <f t="shared" si="8"/>
        <v>否</v>
      </c>
    </row>
    <row r="253" s="293" customFormat="1" ht="36" hidden="1" customHeight="1" spans="1:6">
      <c r="A253" s="333" t="s">
        <v>3145</v>
      </c>
      <c r="B253" s="317" t="s">
        <v>3146</v>
      </c>
      <c r="C253" s="314">
        <v>0</v>
      </c>
      <c r="D253" s="318" t="s">
        <v>59</v>
      </c>
      <c r="E253" s="319">
        <f t="shared" si="7"/>
        <v>0</v>
      </c>
      <c r="F253" s="315" t="str">
        <f t="shared" si="8"/>
        <v>否</v>
      </c>
    </row>
    <row r="254" s="293" customFormat="1" ht="36" hidden="1" customHeight="1" spans="1:6">
      <c r="A254" s="333" t="s">
        <v>3147</v>
      </c>
      <c r="B254" s="317" t="s">
        <v>3148</v>
      </c>
      <c r="C254" s="314">
        <v>0</v>
      </c>
      <c r="D254" s="318" t="s">
        <v>59</v>
      </c>
      <c r="E254" s="319">
        <f t="shared" si="7"/>
        <v>0</v>
      </c>
      <c r="F254" s="315" t="str">
        <f t="shared" si="8"/>
        <v>否</v>
      </c>
    </row>
    <row r="255" s="293" customFormat="1" ht="36" hidden="1" customHeight="1" spans="1:6">
      <c r="A255" s="333" t="s">
        <v>3149</v>
      </c>
      <c r="B255" s="317" t="s">
        <v>3150</v>
      </c>
      <c r="C255" s="314">
        <v>0</v>
      </c>
      <c r="D255" s="318" t="s">
        <v>59</v>
      </c>
      <c r="E255" s="319">
        <f t="shared" si="7"/>
        <v>0</v>
      </c>
      <c r="F255" s="315" t="str">
        <f t="shared" si="8"/>
        <v>否</v>
      </c>
    </row>
    <row r="256" s="293" customFormat="1" ht="36" hidden="1" customHeight="1" spans="1:6">
      <c r="A256" s="333" t="s">
        <v>3151</v>
      </c>
      <c r="B256" s="317" t="s">
        <v>3152</v>
      </c>
      <c r="C256" s="314">
        <v>0</v>
      </c>
      <c r="D256" s="318" t="s">
        <v>59</v>
      </c>
      <c r="E256" s="319">
        <f t="shared" si="7"/>
        <v>0</v>
      </c>
      <c r="F256" s="315" t="str">
        <f t="shared" si="8"/>
        <v>否</v>
      </c>
    </row>
    <row r="257" s="293" customFormat="1" ht="36" hidden="1" customHeight="1" spans="1:6">
      <c r="A257" s="333" t="s">
        <v>3153</v>
      </c>
      <c r="B257" s="317" t="s">
        <v>3154</v>
      </c>
      <c r="C257" s="314">
        <v>0</v>
      </c>
      <c r="D257" s="318" t="s">
        <v>59</v>
      </c>
      <c r="E257" s="319">
        <f t="shared" si="7"/>
        <v>0</v>
      </c>
      <c r="F257" s="315" t="str">
        <f t="shared" si="8"/>
        <v>否</v>
      </c>
    </row>
    <row r="258" s="293" customFormat="1" ht="36" hidden="1" customHeight="1" spans="1:6">
      <c r="A258" s="333" t="s">
        <v>3155</v>
      </c>
      <c r="B258" s="317" t="s">
        <v>3156</v>
      </c>
      <c r="C258" s="314">
        <v>0</v>
      </c>
      <c r="D258" s="318" t="s">
        <v>59</v>
      </c>
      <c r="E258" s="319">
        <f t="shared" si="7"/>
        <v>0</v>
      </c>
      <c r="F258" s="315" t="str">
        <f t="shared" si="8"/>
        <v>否</v>
      </c>
    </row>
    <row r="259" s="293" customFormat="1" ht="36" hidden="1" customHeight="1" spans="1:6">
      <c r="A259" s="333" t="s">
        <v>3157</v>
      </c>
      <c r="B259" s="317" t="s">
        <v>3158</v>
      </c>
      <c r="C259" s="314">
        <v>0</v>
      </c>
      <c r="D259" s="318" t="s">
        <v>59</v>
      </c>
      <c r="E259" s="319">
        <f t="shared" si="7"/>
        <v>0</v>
      </c>
      <c r="F259" s="315" t="str">
        <f t="shared" si="8"/>
        <v>否</v>
      </c>
    </row>
    <row r="260" s="293" customFormat="1" ht="36" hidden="1" customHeight="1" spans="1:6">
      <c r="A260" s="332" t="s">
        <v>3159</v>
      </c>
      <c r="B260" s="321" t="s">
        <v>3160</v>
      </c>
      <c r="C260" s="314">
        <f>SUM(C261:C266)</f>
        <v>0</v>
      </c>
      <c r="D260" s="314">
        <f>SUM(D261:D266)</f>
        <v>0</v>
      </c>
      <c r="E260" s="195">
        <f t="shared" si="7"/>
        <v>0</v>
      </c>
      <c r="F260" s="315" t="str">
        <f t="shared" si="8"/>
        <v>否</v>
      </c>
    </row>
    <row r="261" s="293" customFormat="1" ht="36" hidden="1" customHeight="1" spans="1:6">
      <c r="A261" s="333" t="s">
        <v>3161</v>
      </c>
      <c r="B261" s="317" t="s">
        <v>3162</v>
      </c>
      <c r="C261" s="314">
        <v>0</v>
      </c>
      <c r="D261" s="318" t="s">
        <v>59</v>
      </c>
      <c r="E261" s="319">
        <f t="shared" ref="E261:E278" si="9">IF(C261&lt;0,"",IFERROR(D261/C261-1,0))</f>
        <v>0</v>
      </c>
      <c r="F261" s="315" t="str">
        <f t="shared" ref="F261:F278" si="10">IF(LEN(A261)=3,"是",IF(B261&lt;&gt;"",IF(SUM(C261:D261)&lt;&gt;0,"是","否"),"是"))</f>
        <v>否</v>
      </c>
    </row>
    <row r="262" s="293" customFormat="1" ht="36" hidden="1" customHeight="1" spans="1:6">
      <c r="A262" s="333" t="s">
        <v>3163</v>
      </c>
      <c r="B262" s="317" t="s">
        <v>3164</v>
      </c>
      <c r="C262" s="314">
        <v>0</v>
      </c>
      <c r="D262" s="318" t="s">
        <v>59</v>
      </c>
      <c r="E262" s="319">
        <f t="shared" si="9"/>
        <v>0</v>
      </c>
      <c r="F262" s="315" t="str">
        <f t="shared" si="10"/>
        <v>否</v>
      </c>
    </row>
    <row r="263" s="293" customFormat="1" ht="36" hidden="1" customHeight="1" spans="1:6">
      <c r="A263" s="333" t="s">
        <v>3165</v>
      </c>
      <c r="B263" s="317" t="s">
        <v>3166</v>
      </c>
      <c r="C263" s="314">
        <v>0</v>
      </c>
      <c r="D263" s="318" t="s">
        <v>59</v>
      </c>
      <c r="E263" s="319">
        <f t="shared" si="9"/>
        <v>0</v>
      </c>
      <c r="F263" s="315" t="str">
        <f t="shared" si="10"/>
        <v>否</v>
      </c>
    </row>
    <row r="264" s="293" customFormat="1" ht="36" hidden="1" customHeight="1" spans="1:6">
      <c r="A264" s="333" t="s">
        <v>3167</v>
      </c>
      <c r="B264" s="317" t="s">
        <v>3168</v>
      </c>
      <c r="C264" s="314">
        <v>0</v>
      </c>
      <c r="D264" s="318" t="s">
        <v>59</v>
      </c>
      <c r="E264" s="319">
        <f t="shared" si="9"/>
        <v>0</v>
      </c>
      <c r="F264" s="315" t="str">
        <f t="shared" si="10"/>
        <v>否</v>
      </c>
    </row>
    <row r="265" s="293" customFormat="1" ht="36" hidden="1" customHeight="1" spans="1:6">
      <c r="A265" s="333" t="s">
        <v>3169</v>
      </c>
      <c r="B265" s="317" t="s">
        <v>3170</v>
      </c>
      <c r="C265" s="314">
        <v>0</v>
      </c>
      <c r="D265" s="318" t="s">
        <v>59</v>
      </c>
      <c r="E265" s="319">
        <f t="shared" si="9"/>
        <v>0</v>
      </c>
      <c r="F265" s="315" t="str">
        <f t="shared" si="10"/>
        <v>否</v>
      </c>
    </row>
    <row r="266" s="293" customFormat="1" ht="36" hidden="1" customHeight="1" spans="1:6">
      <c r="A266" s="333" t="s">
        <v>3171</v>
      </c>
      <c r="B266" s="317" t="s">
        <v>3172</v>
      </c>
      <c r="C266" s="314">
        <v>0</v>
      </c>
      <c r="D266" s="318" t="s">
        <v>59</v>
      </c>
      <c r="E266" s="319">
        <f t="shared" si="9"/>
        <v>0</v>
      </c>
      <c r="F266" s="315" t="str">
        <f t="shared" si="10"/>
        <v>否</v>
      </c>
    </row>
    <row r="267" s="293" customFormat="1" ht="36" customHeight="1" spans="1:6">
      <c r="A267" s="316"/>
      <c r="B267" s="320"/>
      <c r="C267" s="314" t="s">
        <v>59</v>
      </c>
      <c r="D267" s="318" t="s">
        <v>59</v>
      </c>
      <c r="E267" s="319">
        <f t="shared" si="9"/>
        <v>0</v>
      </c>
      <c r="F267" s="315" t="str">
        <f t="shared" si="10"/>
        <v>是</v>
      </c>
    </row>
    <row r="268" s="293" customFormat="1" ht="47" customHeight="1" spans="1:6">
      <c r="A268" s="336"/>
      <c r="B268" s="337" t="s">
        <v>3199</v>
      </c>
      <c r="C268" s="314">
        <f>C4+C20+C32+C43+C103+C129+C181+C185+C211+C228+C246</f>
        <v>67434</v>
      </c>
      <c r="D268" s="314">
        <f>D4+D20+D32+D43+D103+D129+D181+D185+D211+D228+D246</f>
        <v>44991.499062</v>
      </c>
      <c r="E268" s="195">
        <f t="shared" si="9"/>
        <v>-0.332806906575318</v>
      </c>
      <c r="F268" s="315" t="str">
        <f t="shared" si="10"/>
        <v>是</v>
      </c>
    </row>
    <row r="269" s="293" customFormat="1" ht="36" customHeight="1" spans="1:6">
      <c r="A269" s="338" t="s">
        <v>131</v>
      </c>
      <c r="B269" s="339" t="s">
        <v>132</v>
      </c>
      <c r="C269" s="314">
        <f>C270+C271</f>
        <v>1900</v>
      </c>
      <c r="D269" s="314">
        <f>D270+D271</f>
        <v>450</v>
      </c>
      <c r="E269" s="195">
        <f t="shared" si="9"/>
        <v>-0.763157894736842</v>
      </c>
      <c r="F269" s="315" t="str">
        <f t="shared" si="10"/>
        <v>是</v>
      </c>
    </row>
    <row r="270" s="293" customFormat="1" ht="21" customHeight="1" spans="1:6">
      <c r="A270" s="338" t="s">
        <v>3174</v>
      </c>
      <c r="B270" s="340" t="s">
        <v>3175</v>
      </c>
      <c r="C270" s="323">
        <f>C271+C272</f>
        <v>1900</v>
      </c>
      <c r="D270" s="323">
        <f>D271+D272</f>
        <v>450</v>
      </c>
      <c r="E270" s="184">
        <f t="shared" si="9"/>
        <v>-0.763157894736842</v>
      </c>
      <c r="F270" s="315" t="str">
        <f t="shared" si="10"/>
        <v>是</v>
      </c>
    </row>
    <row r="271" s="293" customFormat="1" ht="30" hidden="1" customHeight="1" spans="1:6">
      <c r="A271" s="341" t="s">
        <v>3200</v>
      </c>
      <c r="B271" s="340" t="s">
        <v>3201</v>
      </c>
      <c r="C271" s="314"/>
      <c r="D271" s="318"/>
      <c r="E271" s="319">
        <f t="shared" si="9"/>
        <v>0</v>
      </c>
      <c r="F271" s="315" t="str">
        <f t="shared" si="10"/>
        <v>否</v>
      </c>
    </row>
    <row r="272" s="293" customFormat="1" ht="32" customHeight="1" spans="1:6">
      <c r="A272" s="342" t="s">
        <v>3176</v>
      </c>
      <c r="B272" s="343" t="s">
        <v>3177</v>
      </c>
      <c r="C272" s="323">
        <v>1900</v>
      </c>
      <c r="D272" s="318">
        <v>450</v>
      </c>
      <c r="E272" s="319">
        <f t="shared" si="9"/>
        <v>-0.763157894736842</v>
      </c>
      <c r="F272" s="315" t="str">
        <f t="shared" si="10"/>
        <v>是</v>
      </c>
    </row>
    <row r="273" s="293" customFormat="1" ht="27" hidden="1" customHeight="1" spans="1:6">
      <c r="A273" s="341" t="s">
        <v>3202</v>
      </c>
      <c r="B273" s="340" t="s">
        <v>3180</v>
      </c>
      <c r="C273" s="314"/>
      <c r="D273" s="318"/>
      <c r="E273" s="319">
        <f t="shared" si="9"/>
        <v>0</v>
      </c>
      <c r="F273" s="315" t="str">
        <f t="shared" si="10"/>
        <v>否</v>
      </c>
    </row>
    <row r="274" s="293" customFormat="1" ht="30" hidden="1" customHeight="1" spans="1:6">
      <c r="A274" s="341" t="s">
        <v>143</v>
      </c>
      <c r="B274" s="340" t="s">
        <v>3181</v>
      </c>
      <c r="C274" s="314"/>
      <c r="D274" s="318"/>
      <c r="E274" s="319">
        <f t="shared" si="9"/>
        <v>0</v>
      </c>
      <c r="F274" s="315" t="str">
        <f t="shared" si="10"/>
        <v>否</v>
      </c>
    </row>
    <row r="275" ht="39" hidden="1" customHeight="1" spans="1:6">
      <c r="A275" s="341" t="s">
        <v>3203</v>
      </c>
      <c r="B275" s="344" t="s">
        <v>3204</v>
      </c>
      <c r="C275" s="314"/>
      <c r="D275" s="318"/>
      <c r="E275" s="319">
        <f t="shared" si="9"/>
        <v>0</v>
      </c>
      <c r="F275" s="315" t="str">
        <f t="shared" si="10"/>
        <v>否</v>
      </c>
    </row>
    <row r="276" ht="36" customHeight="1" spans="1:6">
      <c r="A276" s="338" t="s">
        <v>141</v>
      </c>
      <c r="B276" s="345" t="s">
        <v>3182</v>
      </c>
      <c r="C276" s="314">
        <v>24780</v>
      </c>
      <c r="D276" s="322">
        <v>900</v>
      </c>
      <c r="E276" s="330">
        <f t="shared" si="9"/>
        <v>-0.963680387409201</v>
      </c>
      <c r="F276" s="315" t="str">
        <f t="shared" si="10"/>
        <v>是</v>
      </c>
    </row>
    <row r="277" ht="31" hidden="1" customHeight="1" spans="1:6">
      <c r="A277" s="338"/>
      <c r="B277" s="345" t="s">
        <v>3205</v>
      </c>
      <c r="C277" s="314"/>
      <c r="D277" s="318"/>
      <c r="E277" s="319">
        <f t="shared" si="9"/>
        <v>0</v>
      </c>
      <c r="F277" s="315" t="str">
        <f t="shared" si="10"/>
        <v>否</v>
      </c>
    </row>
    <row r="278" ht="30" customHeight="1" spans="1:6">
      <c r="A278" s="346"/>
      <c r="B278" s="347" t="s">
        <v>145</v>
      </c>
      <c r="C278" s="327">
        <f>C269+C268+C273+C274+C275+C276+C277</f>
        <v>94114</v>
      </c>
      <c r="D278" s="327">
        <f>D269+D268+D273+D274+D275+D276+D277</f>
        <v>46341.499062</v>
      </c>
      <c r="E278" s="348">
        <f t="shared" si="9"/>
        <v>-0.507602492062817</v>
      </c>
      <c r="F278" s="315" t="str">
        <f t="shared" si="10"/>
        <v>是</v>
      </c>
    </row>
    <row r="279" spans="3:4">
      <c r="C279" s="349"/>
      <c r="D279" s="349"/>
    </row>
    <row r="280" spans="3:4">
      <c r="C280" s="349"/>
      <c r="D280" s="349"/>
    </row>
    <row r="281" spans="3:4">
      <c r="C281" s="349"/>
      <c r="D281" s="349"/>
    </row>
  </sheetData>
  <autoFilter ref="A3:J278">
    <filterColumn colId="5">
      <customFilters>
        <customFilter operator="equal" val="是"/>
      </customFilters>
    </filterColumn>
    <extLst/>
  </autoFilter>
  <mergeCells count="1">
    <mergeCell ref="B1:E1"/>
  </mergeCells>
  <conditionalFormatting sqref="B127">
    <cfRule type="expression" dxfId="1" priority="1" stopIfTrue="1">
      <formula>"len($A:$A)=3"</formula>
    </cfRule>
    <cfRule type="expression" dxfId="1" priority="2" stopIfTrue="1">
      <formula>"len($A:$A)=3"</formula>
    </cfRule>
    <cfRule type="expression" dxfId="1" priority="3" stopIfTrue="1">
      <formula>"len($A:$A)=3"</formula>
    </cfRule>
  </conditionalFormatting>
  <conditionalFormatting sqref="B275">
    <cfRule type="expression" dxfId="1" priority="14" stopIfTrue="1">
      <formula>"len($A:$A)=3"</formula>
    </cfRule>
  </conditionalFormatting>
  <conditionalFormatting sqref="B276:B277">
    <cfRule type="expression" dxfId="1" priority="1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6"/>
  <sheetViews>
    <sheetView showGridLines="0" showZeros="0" view="pageBreakPreview" zoomScale="85" zoomScaleNormal="100" workbookViewId="0">
      <selection activeCell="D26" sqref="D26"/>
    </sheetView>
  </sheetViews>
  <sheetFormatPr defaultColWidth="9" defaultRowHeight="13.5" outlineLevelCol="4"/>
  <cols>
    <col min="1" max="1" width="52.1333333333333" style="276" customWidth="1"/>
    <col min="2" max="4" width="20.6333333333333" customWidth="1"/>
    <col min="5" max="5" width="7.625" customWidth="1"/>
  </cols>
  <sheetData>
    <row r="1" s="275" customFormat="1" ht="45" customHeight="1" spans="1:5">
      <c r="A1" s="277" t="s">
        <v>3206</v>
      </c>
      <c r="B1" s="277"/>
      <c r="C1" s="277"/>
      <c r="D1" s="277"/>
      <c r="E1" s="278"/>
    </row>
    <row r="2" ht="20.1" customHeight="1" spans="1:5">
      <c r="A2" s="279"/>
      <c r="B2" s="280"/>
      <c r="C2" s="281"/>
      <c r="D2" s="281" t="s">
        <v>2</v>
      </c>
      <c r="E2" s="276"/>
    </row>
    <row r="3" ht="45" customHeight="1" spans="1:5">
      <c r="A3" s="172" t="s">
        <v>2539</v>
      </c>
      <c r="B3" s="154" t="s">
        <v>147</v>
      </c>
      <c r="C3" s="154" t="s">
        <v>6</v>
      </c>
      <c r="D3" s="154" t="s">
        <v>148</v>
      </c>
      <c r="E3" s="282"/>
    </row>
    <row r="4" ht="36" customHeight="1" spans="1:5">
      <c r="A4" s="283" t="s">
        <v>3207</v>
      </c>
      <c r="B4" s="284"/>
      <c r="C4" s="284"/>
      <c r="D4" s="184">
        <f>IF(B4&lt;0,"",IFERROR(C4/B4-1,0))</f>
        <v>0</v>
      </c>
      <c r="E4" s="285"/>
    </row>
    <row r="5" ht="36" customHeight="1" spans="1:5">
      <c r="A5" s="283" t="s">
        <v>3208</v>
      </c>
      <c r="B5" s="284"/>
      <c r="C5" s="284"/>
      <c r="D5" s="184">
        <f t="shared" ref="D5:D15" si="0">IF(B5&lt;0,"",IFERROR(C5/B5-1,0))</f>
        <v>0</v>
      </c>
      <c r="E5" s="285"/>
    </row>
    <row r="6" ht="36" customHeight="1" spans="1:5">
      <c r="A6" s="283" t="s">
        <v>3209</v>
      </c>
      <c r="B6" s="286"/>
      <c r="C6" s="286"/>
      <c r="D6" s="184">
        <f t="shared" si="0"/>
        <v>0</v>
      </c>
      <c r="E6" s="285"/>
    </row>
    <row r="7" ht="36" customHeight="1" spans="1:5">
      <c r="A7" s="287" t="s">
        <v>3210</v>
      </c>
      <c r="B7" s="284"/>
      <c r="C7" s="284"/>
      <c r="D7" s="184">
        <f t="shared" si="0"/>
        <v>0</v>
      </c>
      <c r="E7" s="285"/>
    </row>
    <row r="8" ht="36" customHeight="1" spans="1:5">
      <c r="A8" s="283" t="s">
        <v>3211</v>
      </c>
      <c r="B8" s="284"/>
      <c r="C8" s="284"/>
      <c r="D8" s="184">
        <f t="shared" si="0"/>
        <v>0</v>
      </c>
      <c r="E8" s="285"/>
    </row>
    <row r="9" ht="36" customHeight="1" spans="1:5">
      <c r="A9" s="283" t="s">
        <v>3212</v>
      </c>
      <c r="B9" s="286"/>
      <c r="C9" s="286"/>
      <c r="D9" s="184">
        <f t="shared" si="0"/>
        <v>0</v>
      </c>
      <c r="E9" s="285"/>
    </row>
    <row r="10" ht="36" customHeight="1" spans="1:5">
      <c r="A10" s="287" t="s">
        <v>3213</v>
      </c>
      <c r="B10" s="286"/>
      <c r="C10" s="286"/>
      <c r="D10" s="184">
        <f t="shared" si="0"/>
        <v>0</v>
      </c>
      <c r="E10" s="285"/>
    </row>
    <row r="11" ht="36" customHeight="1" spans="1:5">
      <c r="A11" s="283" t="s">
        <v>3214</v>
      </c>
      <c r="B11" s="284">
        <v>5</v>
      </c>
      <c r="C11" s="284"/>
      <c r="D11" s="184">
        <f t="shared" si="0"/>
        <v>-1</v>
      </c>
      <c r="E11" s="285"/>
    </row>
    <row r="12" ht="36" customHeight="1" spans="1:5">
      <c r="A12" s="287" t="s">
        <v>3215</v>
      </c>
      <c r="B12" s="284"/>
      <c r="C12" s="284"/>
      <c r="D12" s="184">
        <f t="shared" si="0"/>
        <v>0</v>
      </c>
      <c r="E12" s="285"/>
    </row>
    <row r="13" ht="36" customHeight="1" spans="1:5">
      <c r="A13" s="287" t="s">
        <v>3216</v>
      </c>
      <c r="B13" s="284"/>
      <c r="C13" s="284"/>
      <c r="D13" s="184">
        <f t="shared" si="0"/>
        <v>0</v>
      </c>
      <c r="E13" s="285"/>
    </row>
    <row r="14" ht="36" customHeight="1" spans="1:5">
      <c r="A14" s="287" t="s">
        <v>3217</v>
      </c>
      <c r="B14" s="286"/>
      <c r="C14" s="286"/>
      <c r="D14" s="184">
        <f t="shared" si="0"/>
        <v>0</v>
      </c>
      <c r="E14" s="285"/>
    </row>
    <row r="15" ht="36" customHeight="1" spans="1:5">
      <c r="A15" s="288" t="s">
        <v>3218</v>
      </c>
      <c r="B15" s="289">
        <f>SUM(B4:B14)</f>
        <v>5</v>
      </c>
      <c r="C15" s="289">
        <f>SUM(C4:C14)</f>
        <v>0</v>
      </c>
      <c r="D15" s="195">
        <f t="shared" si="0"/>
        <v>-1</v>
      </c>
      <c r="E15" s="285"/>
    </row>
    <row r="16" spans="1:4">
      <c r="A16" s="290" t="s">
        <v>3219</v>
      </c>
      <c r="B16" s="291"/>
      <c r="C16" s="291"/>
      <c r="D16" s="292"/>
    </row>
  </sheetData>
  <mergeCells count="2">
    <mergeCell ref="A1:D1"/>
    <mergeCell ref="A16:D16"/>
  </mergeCells>
  <conditionalFormatting sqref="E4:E15">
    <cfRule type="cellIs" dxfId="2" priority="2"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tabColor rgb="FF00B0F0"/>
  </sheetPr>
  <dimension ref="A1:E41"/>
  <sheetViews>
    <sheetView showGridLines="0" showZeros="0" view="pageBreakPreview" zoomScaleNormal="100" workbookViewId="0">
      <selection activeCell="D26" sqref="D26"/>
    </sheetView>
  </sheetViews>
  <sheetFormatPr defaultColWidth="9" defaultRowHeight="14.25" outlineLevelCol="4"/>
  <cols>
    <col min="1" max="1" width="50.775" style="259" customWidth="1"/>
    <col min="2" max="3" width="20.6333333333333" style="233" customWidth="1"/>
    <col min="4" max="4" width="20.6333333333333" style="259" customWidth="1"/>
    <col min="5" max="5" width="5.25" style="259" hidden="1" customWidth="1"/>
    <col min="6" max="6" width="13.775" style="259"/>
    <col min="7" max="16384" width="9" style="259"/>
  </cols>
  <sheetData>
    <row r="1" ht="45" customHeight="1" spans="1:4">
      <c r="A1" s="175" t="s">
        <v>3220</v>
      </c>
      <c r="B1" s="236"/>
      <c r="C1" s="236"/>
      <c r="D1" s="175"/>
    </row>
    <row r="2" ht="20.1" customHeight="1" spans="1:4">
      <c r="A2" s="260"/>
      <c r="B2" s="261"/>
      <c r="C2" s="262"/>
      <c r="D2" s="263" t="s">
        <v>3221</v>
      </c>
    </row>
    <row r="3" ht="45" customHeight="1" spans="1:5">
      <c r="A3" s="210" t="s">
        <v>3222</v>
      </c>
      <c r="B3" s="244" t="s">
        <v>5</v>
      </c>
      <c r="C3" s="244" t="s">
        <v>6</v>
      </c>
      <c r="D3" s="92" t="s">
        <v>7</v>
      </c>
      <c r="E3" s="259" t="s">
        <v>8</v>
      </c>
    </row>
    <row r="4" ht="36" customHeight="1" spans="1:5">
      <c r="A4" s="182" t="s">
        <v>3223</v>
      </c>
      <c r="B4" s="264">
        <f>SUM(B5:B22)</f>
        <v>0</v>
      </c>
      <c r="C4" s="264">
        <f>SUM(C5:C22)</f>
        <v>0</v>
      </c>
      <c r="D4" s="184">
        <f>IF(B4&lt;0,"",IFERROR(C4/B4-1,0))</f>
        <v>0</v>
      </c>
      <c r="E4" s="265" t="s">
        <v>3224</v>
      </c>
    </row>
    <row r="5" ht="36" hidden="1" customHeight="1" spans="1:5">
      <c r="A5" s="253" t="s">
        <v>3225</v>
      </c>
      <c r="B5" s="266"/>
      <c r="C5" s="267"/>
      <c r="D5" s="184">
        <f t="shared" ref="D5:D41" si="0">IF(B5&lt;0,"",IFERROR(C5/B5-1,0))</f>
        <v>0</v>
      </c>
      <c r="E5" s="265" t="str">
        <f t="shared" ref="E5:E41" si="1">IF(A5&lt;&gt;"",IF(SUM(B5:C5)&lt;&gt;0,"是","否"),"是")</f>
        <v>否</v>
      </c>
    </row>
    <row r="6" ht="36" hidden="1" customHeight="1" spans="1:5">
      <c r="A6" s="253" t="s">
        <v>3226</v>
      </c>
      <c r="B6" s="266"/>
      <c r="C6" s="266"/>
      <c r="D6" s="184">
        <f t="shared" si="0"/>
        <v>0</v>
      </c>
      <c r="E6" s="265" t="str">
        <f t="shared" si="1"/>
        <v>否</v>
      </c>
    </row>
    <row r="7" ht="36" hidden="1" customHeight="1" spans="1:5">
      <c r="A7" s="253" t="s">
        <v>3227</v>
      </c>
      <c r="B7" s="268"/>
      <c r="C7" s="267"/>
      <c r="D7" s="184">
        <f t="shared" si="0"/>
        <v>0</v>
      </c>
      <c r="E7" s="265" t="str">
        <f t="shared" si="1"/>
        <v>否</v>
      </c>
    </row>
    <row r="8" ht="36" hidden="1" customHeight="1" spans="1:5">
      <c r="A8" s="253" t="s">
        <v>3228</v>
      </c>
      <c r="B8" s="266"/>
      <c r="C8" s="267"/>
      <c r="D8" s="184">
        <f t="shared" si="0"/>
        <v>0</v>
      </c>
      <c r="E8" s="265" t="str">
        <f t="shared" si="1"/>
        <v>否</v>
      </c>
    </row>
    <row r="9" ht="36" hidden="1" customHeight="1" spans="1:5">
      <c r="A9" s="253" t="s">
        <v>3229</v>
      </c>
      <c r="B9" s="268"/>
      <c r="C9" s="267"/>
      <c r="D9" s="184">
        <f t="shared" si="0"/>
        <v>0</v>
      </c>
      <c r="E9" s="265" t="str">
        <f t="shared" si="1"/>
        <v>否</v>
      </c>
    </row>
    <row r="10" ht="36" hidden="1" customHeight="1" spans="1:5">
      <c r="A10" s="253" t="s">
        <v>3230</v>
      </c>
      <c r="B10" s="266"/>
      <c r="C10" s="267"/>
      <c r="D10" s="184">
        <f t="shared" si="0"/>
        <v>0</v>
      </c>
      <c r="E10" s="265" t="str">
        <f t="shared" si="1"/>
        <v>否</v>
      </c>
    </row>
    <row r="11" ht="36" hidden="1" customHeight="1" spans="1:5">
      <c r="A11" s="253" t="s">
        <v>3231</v>
      </c>
      <c r="B11" s="266"/>
      <c r="C11" s="267"/>
      <c r="D11" s="184">
        <f t="shared" si="0"/>
        <v>0</v>
      </c>
      <c r="E11" s="265" t="str">
        <f t="shared" si="1"/>
        <v>否</v>
      </c>
    </row>
    <row r="12" ht="36" hidden="1" customHeight="1" spans="1:5">
      <c r="A12" s="253" t="s">
        <v>3232</v>
      </c>
      <c r="B12" s="266"/>
      <c r="C12" s="267"/>
      <c r="D12" s="184">
        <f t="shared" si="0"/>
        <v>0</v>
      </c>
      <c r="E12" s="265" t="str">
        <f t="shared" si="1"/>
        <v>否</v>
      </c>
    </row>
    <row r="13" ht="36" hidden="1" customHeight="1" spans="1:5">
      <c r="A13" s="253" t="s">
        <v>3233</v>
      </c>
      <c r="B13" s="269"/>
      <c r="C13" s="266"/>
      <c r="D13" s="184">
        <f t="shared" si="0"/>
        <v>0</v>
      </c>
      <c r="E13" s="265" t="str">
        <f t="shared" si="1"/>
        <v>否</v>
      </c>
    </row>
    <row r="14" ht="36" hidden="1" customHeight="1" spans="1:5">
      <c r="A14" s="253" t="s">
        <v>3234</v>
      </c>
      <c r="B14" s="269"/>
      <c r="C14" s="267"/>
      <c r="D14" s="184">
        <f t="shared" si="0"/>
        <v>0</v>
      </c>
      <c r="E14" s="265" t="str">
        <f t="shared" si="1"/>
        <v>否</v>
      </c>
    </row>
    <row r="15" ht="36" hidden="1" customHeight="1" spans="1:5">
      <c r="A15" s="253" t="s">
        <v>3235</v>
      </c>
      <c r="B15" s="269"/>
      <c r="C15" s="198"/>
      <c r="D15" s="184">
        <f t="shared" si="0"/>
        <v>0</v>
      </c>
      <c r="E15" s="265" t="str">
        <f t="shared" si="1"/>
        <v>否</v>
      </c>
    </row>
    <row r="16" ht="36" hidden="1" customHeight="1" spans="1:5">
      <c r="A16" s="253" t="s">
        <v>3236</v>
      </c>
      <c r="B16" s="269"/>
      <c r="C16" s="198"/>
      <c r="D16" s="184">
        <f t="shared" si="0"/>
        <v>0</v>
      </c>
      <c r="E16" s="265" t="str">
        <f t="shared" si="1"/>
        <v>否</v>
      </c>
    </row>
    <row r="17" ht="36" hidden="1" customHeight="1" spans="1:5">
      <c r="A17" s="253" t="s">
        <v>3237</v>
      </c>
      <c r="B17" s="266"/>
      <c r="C17" s="267"/>
      <c r="D17" s="184">
        <f t="shared" si="0"/>
        <v>0</v>
      </c>
      <c r="E17" s="265" t="str">
        <f t="shared" si="1"/>
        <v>否</v>
      </c>
    </row>
    <row r="18" ht="36" hidden="1" customHeight="1" spans="1:5">
      <c r="A18" s="253" t="s">
        <v>3238</v>
      </c>
      <c r="B18" s="269"/>
      <c r="C18" s="198"/>
      <c r="D18" s="184">
        <f t="shared" si="0"/>
        <v>0</v>
      </c>
      <c r="E18" s="265" t="str">
        <f t="shared" si="1"/>
        <v>否</v>
      </c>
    </row>
    <row r="19" ht="36" hidden="1" customHeight="1" spans="1:5">
      <c r="A19" s="253" t="s">
        <v>3239</v>
      </c>
      <c r="B19" s="269"/>
      <c r="C19" s="198"/>
      <c r="D19" s="184">
        <f t="shared" si="0"/>
        <v>0</v>
      </c>
      <c r="E19" s="265" t="str">
        <f t="shared" si="1"/>
        <v>否</v>
      </c>
    </row>
    <row r="20" ht="36" hidden="1" customHeight="1" spans="1:5">
      <c r="A20" s="253" t="s">
        <v>3240</v>
      </c>
      <c r="B20" s="266"/>
      <c r="C20" s="198"/>
      <c r="D20" s="184">
        <f t="shared" si="0"/>
        <v>0</v>
      </c>
      <c r="E20" s="265" t="str">
        <f t="shared" si="1"/>
        <v>否</v>
      </c>
    </row>
    <row r="21" ht="36" hidden="1" customHeight="1" spans="1:5">
      <c r="A21" s="253" t="s">
        <v>3241</v>
      </c>
      <c r="B21" s="269"/>
      <c r="C21" s="267"/>
      <c r="D21" s="184">
        <f t="shared" si="0"/>
        <v>0</v>
      </c>
      <c r="E21" s="265" t="str">
        <f t="shared" si="1"/>
        <v>否</v>
      </c>
    </row>
    <row r="22" ht="36" hidden="1" customHeight="1" spans="1:5">
      <c r="A22" s="253" t="s">
        <v>3242</v>
      </c>
      <c r="B22" s="269"/>
      <c r="C22" s="267"/>
      <c r="D22" s="184">
        <f t="shared" si="0"/>
        <v>0</v>
      </c>
      <c r="E22" s="265" t="str">
        <f t="shared" si="1"/>
        <v>否</v>
      </c>
    </row>
    <row r="23" ht="36" customHeight="1" spans="1:5">
      <c r="A23" s="182" t="s">
        <v>3243</v>
      </c>
      <c r="B23" s="264">
        <f>SUM(B24:B27)</f>
        <v>0</v>
      </c>
      <c r="C23" s="264">
        <f>SUM(C24:C27)</f>
        <v>0</v>
      </c>
      <c r="D23" s="184">
        <f t="shared" si="0"/>
        <v>0</v>
      </c>
      <c r="E23" s="265" t="s">
        <v>3224</v>
      </c>
    </row>
    <row r="24" ht="36" hidden="1" customHeight="1" spans="1:5">
      <c r="A24" s="192" t="s">
        <v>3244</v>
      </c>
      <c r="B24" s="269"/>
      <c r="C24" s="267"/>
      <c r="D24" s="184">
        <f t="shared" si="0"/>
        <v>0</v>
      </c>
      <c r="E24" s="265" t="str">
        <f t="shared" si="1"/>
        <v>否</v>
      </c>
    </row>
    <row r="25" ht="36" hidden="1" customHeight="1" spans="1:5">
      <c r="A25" s="192" t="s">
        <v>3245</v>
      </c>
      <c r="B25" s="269"/>
      <c r="C25" s="267"/>
      <c r="D25" s="184">
        <f t="shared" si="0"/>
        <v>0</v>
      </c>
      <c r="E25" s="265" t="str">
        <f t="shared" si="1"/>
        <v>否</v>
      </c>
    </row>
    <row r="26" ht="36" hidden="1" customHeight="1" spans="1:5">
      <c r="A26" s="192" t="s">
        <v>3246</v>
      </c>
      <c r="B26" s="269"/>
      <c r="C26" s="267"/>
      <c r="D26" s="184">
        <f t="shared" si="0"/>
        <v>0</v>
      </c>
      <c r="E26" s="265" t="str">
        <f t="shared" si="1"/>
        <v>否</v>
      </c>
    </row>
    <row r="27" ht="36" hidden="1" customHeight="1" spans="1:5">
      <c r="A27" s="192" t="s">
        <v>3247</v>
      </c>
      <c r="B27" s="269"/>
      <c r="C27" s="267"/>
      <c r="D27" s="184">
        <f t="shared" si="0"/>
        <v>0</v>
      </c>
      <c r="E27" s="265" t="str">
        <f t="shared" si="1"/>
        <v>否</v>
      </c>
    </row>
    <row r="28" ht="36" customHeight="1" spans="1:5">
      <c r="A28" s="182" t="s">
        <v>3248</v>
      </c>
      <c r="B28" s="264">
        <f>SUM(B29:B31)</f>
        <v>0</v>
      </c>
      <c r="C28" s="264">
        <f>SUM(C29:C31)</f>
        <v>0</v>
      </c>
      <c r="D28" s="184">
        <f t="shared" si="0"/>
        <v>0</v>
      </c>
      <c r="E28" s="265" t="s">
        <v>3224</v>
      </c>
    </row>
    <row r="29" ht="36" hidden="1" customHeight="1" spans="1:5">
      <c r="A29" s="192" t="s">
        <v>3249</v>
      </c>
      <c r="B29" s="269"/>
      <c r="C29" s="267"/>
      <c r="D29" s="184">
        <f t="shared" si="0"/>
        <v>0</v>
      </c>
      <c r="E29" s="265" t="str">
        <f t="shared" si="1"/>
        <v>否</v>
      </c>
    </row>
    <row r="30" ht="36" hidden="1" customHeight="1" spans="1:5">
      <c r="A30" s="192" t="s">
        <v>3250</v>
      </c>
      <c r="B30" s="266"/>
      <c r="C30" s="267"/>
      <c r="D30" s="184">
        <f t="shared" si="0"/>
        <v>0</v>
      </c>
      <c r="E30" s="265" t="str">
        <f t="shared" si="1"/>
        <v>否</v>
      </c>
    </row>
    <row r="31" ht="36" hidden="1" customHeight="1" spans="1:5">
      <c r="A31" s="192" t="s">
        <v>3251</v>
      </c>
      <c r="B31" s="269"/>
      <c r="C31" s="267"/>
      <c r="D31" s="184">
        <f t="shared" si="0"/>
        <v>0</v>
      </c>
      <c r="E31" s="265" t="str">
        <f t="shared" si="1"/>
        <v>否</v>
      </c>
    </row>
    <row r="32" ht="36" customHeight="1" spans="1:5">
      <c r="A32" s="182" t="s">
        <v>3252</v>
      </c>
      <c r="B32" s="264">
        <f>SUM(B33:B35)</f>
        <v>0</v>
      </c>
      <c r="C32" s="264">
        <f>SUM(C33:C35)</f>
        <v>0</v>
      </c>
      <c r="D32" s="184">
        <f t="shared" si="0"/>
        <v>0</v>
      </c>
      <c r="E32" s="265" t="s">
        <v>3224</v>
      </c>
    </row>
    <row r="33" ht="36" hidden="1" customHeight="1" spans="1:5">
      <c r="A33" s="192" t="s">
        <v>3253</v>
      </c>
      <c r="B33" s="266"/>
      <c r="C33" s="270"/>
      <c r="D33" s="184">
        <f t="shared" si="0"/>
        <v>0</v>
      </c>
      <c r="E33" s="265" t="str">
        <f t="shared" si="1"/>
        <v>否</v>
      </c>
    </row>
    <row r="34" ht="36" hidden="1" customHeight="1" spans="1:5">
      <c r="A34" s="192" t="s">
        <v>3254</v>
      </c>
      <c r="B34" s="269"/>
      <c r="C34" s="270"/>
      <c r="D34" s="184">
        <f t="shared" si="0"/>
        <v>0</v>
      </c>
      <c r="E34" s="265" t="str">
        <f t="shared" si="1"/>
        <v>否</v>
      </c>
    </row>
    <row r="35" ht="36" hidden="1" customHeight="1" spans="1:5">
      <c r="A35" s="192" t="s">
        <v>3255</v>
      </c>
      <c r="B35" s="269"/>
      <c r="C35" s="198"/>
      <c r="D35" s="184">
        <f t="shared" si="0"/>
        <v>0</v>
      </c>
      <c r="E35" s="265" t="str">
        <f t="shared" si="1"/>
        <v>否</v>
      </c>
    </row>
    <row r="36" ht="36" customHeight="1" spans="1:5">
      <c r="A36" s="182" t="s">
        <v>3256</v>
      </c>
      <c r="B36" s="271">
        <v>29130</v>
      </c>
      <c r="C36" s="272">
        <v>10000</v>
      </c>
      <c r="D36" s="195">
        <f t="shared" si="0"/>
        <v>-0.656711294198421</v>
      </c>
      <c r="E36" s="265" t="str">
        <f t="shared" si="1"/>
        <v>是</v>
      </c>
    </row>
    <row r="37" ht="36" customHeight="1" spans="1:5">
      <c r="A37" s="273" t="s">
        <v>3257</v>
      </c>
      <c r="B37" s="264">
        <f>B4+B23+B28+B32+B36</f>
        <v>29130</v>
      </c>
      <c r="C37" s="264">
        <f>C4+C23+C28+C32+C36</f>
        <v>10000</v>
      </c>
      <c r="D37" s="195">
        <f t="shared" si="0"/>
        <v>-0.656711294198421</v>
      </c>
      <c r="E37" s="265" t="str">
        <f t="shared" si="1"/>
        <v>是</v>
      </c>
    </row>
    <row r="38" ht="36" customHeight="1" spans="1:5">
      <c r="A38" s="226" t="s">
        <v>64</v>
      </c>
      <c r="B38" s="264">
        <v>12</v>
      </c>
      <c r="C38" s="272">
        <v>12</v>
      </c>
      <c r="D38" s="195">
        <f t="shared" si="0"/>
        <v>0</v>
      </c>
      <c r="E38" s="265" t="str">
        <f t="shared" si="1"/>
        <v>是</v>
      </c>
    </row>
    <row r="39" ht="36" customHeight="1" spans="1:5">
      <c r="A39" s="226" t="s">
        <v>3258</v>
      </c>
      <c r="B39" s="264"/>
      <c r="C39" s="272"/>
      <c r="D39" s="184">
        <f t="shared" si="0"/>
        <v>0</v>
      </c>
      <c r="E39" s="265" t="s">
        <v>3224</v>
      </c>
    </row>
    <row r="40" ht="36" hidden="1" customHeight="1" spans="1:5">
      <c r="A40" s="274" t="s">
        <v>3259</v>
      </c>
      <c r="B40" s="266"/>
      <c r="C40" s="270"/>
      <c r="D40" s="184">
        <f t="shared" si="0"/>
        <v>0</v>
      </c>
      <c r="E40" s="265" t="str">
        <f t="shared" si="1"/>
        <v>否</v>
      </c>
    </row>
    <row r="41" ht="36" customHeight="1" spans="1:5">
      <c r="A41" s="273" t="s">
        <v>78</v>
      </c>
      <c r="B41" s="264">
        <f>B37+B38+B39+B40</f>
        <v>29142</v>
      </c>
      <c r="C41" s="264">
        <f>C37+C38+C39+C40</f>
        <v>10012</v>
      </c>
      <c r="D41" s="195">
        <f t="shared" si="0"/>
        <v>-0.656440875712031</v>
      </c>
      <c r="E41" s="265" t="str">
        <f t="shared" si="1"/>
        <v>是</v>
      </c>
    </row>
  </sheetData>
  <autoFilter ref="A3:E41">
    <filterColumn colId="4">
      <customFilters>
        <customFilter operator="equal" val="是"/>
      </customFilters>
    </filterColumn>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tabColor rgb="FF00B0F0"/>
  </sheetPr>
  <dimension ref="A1:E28"/>
  <sheetViews>
    <sheetView showGridLines="0" showZeros="0" view="pageBreakPreview" zoomScaleNormal="100" workbookViewId="0">
      <selection activeCell="D26" sqref="D26"/>
    </sheetView>
  </sheetViews>
  <sheetFormatPr defaultColWidth="9" defaultRowHeight="14.25" outlineLevelCol="4"/>
  <cols>
    <col min="1" max="1" width="50.775" style="203" customWidth="1"/>
    <col min="2" max="3" width="20.6333333333333" style="233" customWidth="1"/>
    <col min="4" max="4" width="20.6333333333333" style="234" customWidth="1"/>
    <col min="5" max="5" width="12.625" style="203" hidden="1" customWidth="1"/>
    <col min="6" max="16384" width="9" style="203"/>
  </cols>
  <sheetData>
    <row r="1" ht="45" customHeight="1" spans="1:5">
      <c r="A1" s="235" t="s">
        <v>3260</v>
      </c>
      <c r="B1" s="236"/>
      <c r="C1" s="236"/>
      <c r="D1" s="237"/>
      <c r="E1" s="238"/>
    </row>
    <row r="2" ht="20.1" customHeight="1" spans="1:5">
      <c r="A2" s="239"/>
      <c r="B2" s="240"/>
      <c r="C2" s="240"/>
      <c r="D2" s="241" t="s">
        <v>2</v>
      </c>
      <c r="E2" s="242"/>
    </row>
    <row r="3" ht="45" customHeight="1" spans="1:5">
      <c r="A3" s="243" t="s">
        <v>4</v>
      </c>
      <c r="B3" s="244" t="s">
        <v>5</v>
      </c>
      <c r="C3" s="244" t="s">
        <v>6</v>
      </c>
      <c r="D3" s="180" t="s">
        <v>7</v>
      </c>
      <c r="E3" s="245" t="s">
        <v>8</v>
      </c>
    </row>
    <row r="4" ht="35.1" customHeight="1" spans="1:5">
      <c r="A4" s="182" t="s">
        <v>3261</v>
      </c>
      <c r="B4" s="246">
        <f>SUM(B5:B10)</f>
        <v>12</v>
      </c>
      <c r="C4" s="246">
        <f>SUM(C5:C10)</f>
        <v>12</v>
      </c>
      <c r="D4" s="184">
        <f>IF(B4&lt;0,"",IFERROR(C4/B4-1,0))</f>
        <v>0</v>
      </c>
      <c r="E4" s="247" t="str">
        <f t="shared" ref="E4:E28" si="0">IF(A4&lt;&gt;"",IF(SUM(B4:C4)&lt;&gt;0,"是","否"),"是")</f>
        <v>是</v>
      </c>
    </row>
    <row r="5" ht="35.1" hidden="1" customHeight="1" spans="1:5">
      <c r="A5" s="185" t="s">
        <v>3262</v>
      </c>
      <c r="B5" s="248"/>
      <c r="C5" s="248"/>
      <c r="D5" s="249"/>
      <c r="E5" s="247" t="str">
        <f t="shared" si="0"/>
        <v>否</v>
      </c>
    </row>
    <row r="6" ht="35.1" hidden="1" customHeight="1" spans="1:5">
      <c r="A6" s="185" t="s">
        <v>3263</v>
      </c>
      <c r="B6" s="248"/>
      <c r="C6" s="248"/>
      <c r="D6" s="249"/>
      <c r="E6" s="247" t="str">
        <f t="shared" si="0"/>
        <v>否</v>
      </c>
    </row>
    <row r="7" ht="35.1" customHeight="1" spans="1:5">
      <c r="A7" s="185" t="s">
        <v>3264</v>
      </c>
      <c r="B7" s="248">
        <v>12</v>
      </c>
      <c r="C7" s="248">
        <v>12</v>
      </c>
      <c r="D7" s="184">
        <f>IF(B7&lt;0,"",IFERROR(C7/B7-1,0))</f>
        <v>0</v>
      </c>
      <c r="E7" s="247" t="str">
        <f t="shared" si="0"/>
        <v>是</v>
      </c>
    </row>
    <row r="8" ht="35.1" hidden="1" customHeight="1" spans="1:5">
      <c r="A8" s="185" t="s">
        <v>3265</v>
      </c>
      <c r="B8" s="248"/>
      <c r="C8" s="248"/>
      <c r="D8" s="249"/>
      <c r="E8" s="247" t="str">
        <f t="shared" si="0"/>
        <v>否</v>
      </c>
    </row>
    <row r="9" ht="35.1" hidden="1" customHeight="1" spans="1:5">
      <c r="A9" s="185" t="s">
        <v>3266</v>
      </c>
      <c r="B9" s="248"/>
      <c r="C9" s="248"/>
      <c r="D9" s="250" t="str">
        <f>IF(B9&gt;0,C9/B9-1,IF(B9&lt;0,-(C9/B9-1),""))</f>
        <v/>
      </c>
      <c r="E9" s="247" t="str">
        <f t="shared" si="0"/>
        <v>否</v>
      </c>
    </row>
    <row r="10" ht="35.1" hidden="1" customHeight="1" spans="1:5">
      <c r="A10" s="185" t="s">
        <v>3267</v>
      </c>
      <c r="B10" s="248"/>
      <c r="C10" s="248"/>
      <c r="D10" s="249"/>
      <c r="E10" s="247" t="str">
        <f t="shared" si="0"/>
        <v>否</v>
      </c>
    </row>
    <row r="11" ht="35.1" customHeight="1" spans="1:5">
      <c r="A11" s="182" t="s">
        <v>3268</v>
      </c>
      <c r="B11" s="251">
        <f>SUM(B12:B16)</f>
        <v>0</v>
      </c>
      <c r="C11" s="251">
        <f>SUM(C12:C16)</f>
        <v>0</v>
      </c>
      <c r="D11" s="184">
        <f>IF(B11&lt;0,"",IFERROR(C11/B11-1,0))</f>
        <v>0</v>
      </c>
      <c r="E11" s="247" t="s">
        <v>3224</v>
      </c>
    </row>
    <row r="12" ht="35.1" hidden="1" customHeight="1" spans="1:5">
      <c r="A12" s="185" t="s">
        <v>3269</v>
      </c>
      <c r="B12" s="248"/>
      <c r="C12" s="248"/>
      <c r="D12" s="249"/>
      <c r="E12" s="247" t="str">
        <f t="shared" si="0"/>
        <v>否</v>
      </c>
    </row>
    <row r="13" ht="35.1" hidden="1" customHeight="1" spans="1:5">
      <c r="A13" s="185" t="s">
        <v>3270</v>
      </c>
      <c r="B13" s="248"/>
      <c r="C13" s="248"/>
      <c r="D13" s="249"/>
      <c r="E13" s="247" t="str">
        <f t="shared" si="0"/>
        <v>否</v>
      </c>
    </row>
    <row r="14" ht="35.1" hidden="1" customHeight="1" spans="1:5">
      <c r="A14" s="185" t="s">
        <v>3271</v>
      </c>
      <c r="B14" s="248"/>
      <c r="C14" s="248"/>
      <c r="D14" s="250" t="str">
        <f>IF(B14&gt;0,C14/B14-1,IF(B14&lt;0,-(C14/B14-1),""))</f>
        <v/>
      </c>
      <c r="E14" s="247" t="str">
        <f t="shared" si="0"/>
        <v>否</v>
      </c>
    </row>
    <row r="15" ht="35.1" hidden="1" customHeight="1" spans="1:5">
      <c r="A15" s="185" t="s">
        <v>3272</v>
      </c>
      <c r="B15" s="248"/>
      <c r="C15" s="248"/>
      <c r="D15" s="250" t="str">
        <f>IF(B15&gt;0,C15/B15-1,IF(B15&lt;0,-(C15/B15-1),""))</f>
        <v/>
      </c>
      <c r="E15" s="247" t="str">
        <f t="shared" si="0"/>
        <v>否</v>
      </c>
    </row>
    <row r="16" ht="35.1" hidden="1" customHeight="1" spans="1:5">
      <c r="A16" s="185" t="s">
        <v>3273</v>
      </c>
      <c r="B16" s="248"/>
      <c r="C16" s="248"/>
      <c r="D16" s="249"/>
      <c r="E16" s="247" t="str">
        <f t="shared" si="0"/>
        <v>否</v>
      </c>
    </row>
    <row r="17" s="232" customFormat="1" ht="35.1" customHeight="1" spans="1:5">
      <c r="A17" s="182" t="s">
        <v>3274</v>
      </c>
      <c r="B17" s="251">
        <f>SUM(B18)</f>
        <v>0</v>
      </c>
      <c r="C17" s="251">
        <f>SUM(C18)</f>
        <v>0</v>
      </c>
      <c r="D17" s="184">
        <f>IF(B17&lt;0,"",IFERROR(C17/B17-1,0))</f>
        <v>0</v>
      </c>
      <c r="E17" s="247" t="s">
        <v>3224</v>
      </c>
    </row>
    <row r="18" ht="35.1" hidden="1" customHeight="1" spans="1:5">
      <c r="A18" s="185" t="s">
        <v>3275</v>
      </c>
      <c r="B18" s="248"/>
      <c r="C18" s="248"/>
      <c r="D18" s="252"/>
      <c r="E18" s="247" t="str">
        <f t="shared" si="0"/>
        <v>否</v>
      </c>
    </row>
    <row r="19" ht="35.1" customHeight="1" spans="1:5">
      <c r="A19" s="182" t="s">
        <v>3276</v>
      </c>
      <c r="B19" s="251">
        <f>B20</f>
        <v>0</v>
      </c>
      <c r="C19" s="251">
        <f>C20</f>
        <v>0</v>
      </c>
      <c r="D19" s="184">
        <f>IF(B19&lt;0,"",IFERROR(C19/B19-1,0))</f>
        <v>0</v>
      </c>
      <c r="E19" s="247" t="s">
        <v>3224</v>
      </c>
    </row>
    <row r="20" ht="35.1" hidden="1" customHeight="1" spans="1:5">
      <c r="A20" s="253" t="s">
        <v>3277</v>
      </c>
      <c r="B20" s="248"/>
      <c r="C20" s="248"/>
      <c r="D20" s="249"/>
      <c r="E20" s="247" t="str">
        <f t="shared" si="0"/>
        <v>否</v>
      </c>
    </row>
    <row r="21" ht="35.1" customHeight="1" spans="1:5">
      <c r="A21" s="182" t="s">
        <v>3278</v>
      </c>
      <c r="B21" s="251">
        <f>B22</f>
        <v>0</v>
      </c>
      <c r="C21" s="251">
        <f>C22</f>
        <v>0</v>
      </c>
      <c r="D21" s="184">
        <f>IF(B21&lt;0,"",IFERROR(C21/B21-1,0))</f>
        <v>0</v>
      </c>
      <c r="E21" s="247" t="s">
        <v>3224</v>
      </c>
    </row>
    <row r="22" ht="35.1" hidden="1" customHeight="1" spans="1:5">
      <c r="A22" s="185" t="s">
        <v>3279</v>
      </c>
      <c r="B22" s="248"/>
      <c r="C22" s="248"/>
      <c r="D22" s="249"/>
      <c r="E22" s="247" t="str">
        <f t="shared" si="0"/>
        <v>否</v>
      </c>
    </row>
    <row r="23" ht="35.1" customHeight="1" spans="1:5">
      <c r="A23" s="225" t="s">
        <v>3280</v>
      </c>
      <c r="B23" s="251">
        <f>B4+B11+B17+B19+B21</f>
        <v>12</v>
      </c>
      <c r="C23" s="251">
        <f>C4+C11+C17+C19+C21</f>
        <v>12</v>
      </c>
      <c r="D23" s="195">
        <f>IF(B23&lt;0,"",IFERROR(C23/B23-1,0))</f>
        <v>0</v>
      </c>
      <c r="E23" s="247" t="str">
        <f t="shared" si="0"/>
        <v>是</v>
      </c>
    </row>
    <row r="24" ht="35.1" customHeight="1" spans="1:5">
      <c r="A24" s="254" t="s">
        <v>132</v>
      </c>
      <c r="B24" s="251">
        <f>B26</f>
        <v>29130</v>
      </c>
      <c r="C24" s="251">
        <f>C26</f>
        <v>10000</v>
      </c>
      <c r="D24" s="195">
        <f>IF(B24&lt;0,"",IFERROR(C24/B24-1,0))</f>
        <v>-0.656711294198421</v>
      </c>
      <c r="E24" s="247" t="str">
        <f t="shared" si="0"/>
        <v>是</v>
      </c>
    </row>
    <row r="25" ht="35" hidden="1" customHeight="1" spans="1:5">
      <c r="A25" s="255" t="s">
        <v>3281</v>
      </c>
      <c r="B25" s="248"/>
      <c r="C25" s="248"/>
      <c r="D25" s="256"/>
      <c r="E25" s="247" t="str">
        <f t="shared" si="0"/>
        <v>否</v>
      </c>
    </row>
    <row r="26" ht="35.1" customHeight="1" spans="1:5">
      <c r="A26" s="257" t="s">
        <v>3282</v>
      </c>
      <c r="B26" s="248">
        <v>29130</v>
      </c>
      <c r="C26" s="248">
        <v>10000</v>
      </c>
      <c r="D26" s="184">
        <f>IF(B26&lt;0,"",IFERROR(C26/B26-1,0))</f>
        <v>-0.656711294198421</v>
      </c>
      <c r="E26" s="247" t="str">
        <f t="shared" si="0"/>
        <v>是</v>
      </c>
    </row>
    <row r="27" ht="35.1" customHeight="1" spans="1:5">
      <c r="A27" s="258" t="s">
        <v>3283</v>
      </c>
      <c r="B27" s="251"/>
      <c r="C27" s="251"/>
      <c r="D27" s="184">
        <f>IF(B27&lt;0,"",IFERROR(C27/B27-1,0))</f>
        <v>0</v>
      </c>
      <c r="E27" s="247" t="s">
        <v>3224</v>
      </c>
    </row>
    <row r="28" ht="35.1" customHeight="1" spans="1:5">
      <c r="A28" s="193" t="s">
        <v>145</v>
      </c>
      <c r="B28" s="251">
        <f>B23+B24+B27</f>
        <v>29142</v>
      </c>
      <c r="C28" s="251">
        <f>C23+C24+C27</f>
        <v>10012</v>
      </c>
      <c r="D28" s="195">
        <f>IF(B28&lt;0,"",IFERROR(C28/B28-1,0))</f>
        <v>-0.656440875712031</v>
      </c>
      <c r="E28" s="247" t="str">
        <f t="shared" si="0"/>
        <v>是</v>
      </c>
    </row>
  </sheetData>
  <autoFilter ref="A3:E28">
    <filterColumn colId="4">
      <customFilters>
        <customFilter operator="equal" val="是"/>
      </customFilters>
    </filterColumn>
    <extLst/>
  </autoFilter>
  <mergeCells count="1">
    <mergeCell ref="A1:D1"/>
  </mergeCells>
  <conditionalFormatting sqref="E29">
    <cfRule type="cellIs" dxfId="3" priority="2" stopIfTrue="1" operator="lessThanOrEqual">
      <formula>-1</formula>
    </cfRule>
  </conditionalFormatting>
  <conditionalFormatting sqref="E3:E29 D5:D6 D8:D10 D12:D16 D18 D20 D22 D25">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6">
    <tabColor rgb="FF00B0F0"/>
  </sheetPr>
  <dimension ref="A1:E48"/>
  <sheetViews>
    <sheetView showGridLines="0" showZeros="0" view="pageBreakPreview" zoomScaleNormal="100" workbookViewId="0">
      <selection activeCell="D26" sqref="D26"/>
    </sheetView>
  </sheetViews>
  <sheetFormatPr defaultColWidth="9" defaultRowHeight="20.25" outlineLevelCol="4"/>
  <cols>
    <col min="1" max="1" width="52.6666666666667" style="203" customWidth="1"/>
    <col min="2" max="2" width="20.6333333333333" style="203" customWidth="1"/>
    <col min="3" max="3" width="20.6333333333333" style="204" customWidth="1"/>
    <col min="4" max="4" width="20.6333333333333" style="203" customWidth="1"/>
    <col min="5" max="5" width="5.75" style="203" customWidth="1"/>
    <col min="6" max="16384" width="9" style="203"/>
  </cols>
  <sheetData>
    <row r="1" ht="45" customHeight="1" spans="1:4">
      <c r="A1" s="205" t="s">
        <v>3284</v>
      </c>
      <c r="B1" s="205"/>
      <c r="C1" s="206"/>
      <c r="D1" s="205"/>
    </row>
    <row r="2" ht="20.1" customHeight="1" spans="1:4">
      <c r="A2" s="207"/>
      <c r="B2" s="207"/>
      <c r="C2" s="208"/>
      <c r="D2" s="209" t="s">
        <v>2</v>
      </c>
    </row>
    <row r="3" ht="45" customHeight="1" spans="1:5">
      <c r="A3" s="210" t="s">
        <v>3222</v>
      </c>
      <c r="B3" s="154" t="s">
        <v>5</v>
      </c>
      <c r="C3" s="154" t="s">
        <v>6</v>
      </c>
      <c r="D3" s="154" t="s">
        <v>7</v>
      </c>
      <c r="E3" s="203" t="s">
        <v>8</v>
      </c>
    </row>
    <row r="4" ht="36" customHeight="1" spans="1:5">
      <c r="A4" s="182" t="s">
        <v>3285</v>
      </c>
      <c r="B4" s="96">
        <f>SUM(B5:B20)</f>
        <v>0</v>
      </c>
      <c r="C4" s="96">
        <f>SUM(C5:C20)</f>
        <v>0</v>
      </c>
      <c r="D4" s="184">
        <f>IF(B4&lt;0,"",IFERROR(C4/B4-1,0))</f>
        <v>0</v>
      </c>
      <c r="E4" s="156" t="s">
        <v>3224</v>
      </c>
    </row>
    <row r="5" ht="36" hidden="1" customHeight="1" spans="1:5">
      <c r="A5" s="192" t="s">
        <v>3225</v>
      </c>
      <c r="B5" s="96"/>
      <c r="C5" s="211"/>
      <c r="D5" s="184">
        <f t="shared" ref="D5:D35" si="0">IF(B5&lt;0,"",IFERROR(C5/B5-1,0))</f>
        <v>0</v>
      </c>
      <c r="E5" s="156" t="str">
        <f t="shared" ref="E4:E35" si="1">IF(A5&lt;&gt;"",IF(SUM(B5:C5)&lt;&gt;0,"是","否"),"是")</f>
        <v>否</v>
      </c>
    </row>
    <row r="6" ht="36" hidden="1" customHeight="1" spans="1:5">
      <c r="A6" s="192" t="s">
        <v>3226</v>
      </c>
      <c r="B6" s="186"/>
      <c r="C6" s="212"/>
      <c r="D6" s="184">
        <f t="shared" si="0"/>
        <v>0</v>
      </c>
      <c r="E6" s="156" t="str">
        <f t="shared" si="1"/>
        <v>否</v>
      </c>
    </row>
    <row r="7" ht="36" hidden="1" customHeight="1" spans="1:5">
      <c r="A7" s="192" t="s">
        <v>3227</v>
      </c>
      <c r="B7" s="213"/>
      <c r="C7" s="211"/>
      <c r="D7" s="184">
        <f t="shared" si="0"/>
        <v>0</v>
      </c>
      <c r="E7" s="156" t="str">
        <f t="shared" si="1"/>
        <v>否</v>
      </c>
    </row>
    <row r="8" ht="36" hidden="1" customHeight="1" spans="1:5">
      <c r="A8" s="192" t="s">
        <v>3228</v>
      </c>
      <c r="B8" s="214"/>
      <c r="C8" s="212">
        <v>0</v>
      </c>
      <c r="D8" s="184">
        <f t="shared" si="0"/>
        <v>0</v>
      </c>
      <c r="E8" s="156" t="str">
        <f t="shared" si="1"/>
        <v>否</v>
      </c>
    </row>
    <row r="9" ht="36" hidden="1" customHeight="1" spans="1:5">
      <c r="A9" s="192" t="s">
        <v>3229</v>
      </c>
      <c r="B9" s="213"/>
      <c r="C9" s="211"/>
      <c r="D9" s="184">
        <f t="shared" si="0"/>
        <v>0</v>
      </c>
      <c r="E9" s="156" t="str">
        <f t="shared" si="1"/>
        <v>否</v>
      </c>
    </row>
    <row r="10" ht="36" hidden="1" customHeight="1" spans="1:5">
      <c r="A10" s="192" t="s">
        <v>3232</v>
      </c>
      <c r="B10" s="215"/>
      <c r="C10" s="211"/>
      <c r="D10" s="184">
        <f t="shared" si="0"/>
        <v>0</v>
      </c>
      <c r="E10" s="156" t="str">
        <f t="shared" si="1"/>
        <v>否</v>
      </c>
    </row>
    <row r="11" ht="36" hidden="1" customHeight="1" spans="1:5">
      <c r="A11" s="192" t="s">
        <v>3233</v>
      </c>
      <c r="B11" s="215"/>
      <c r="C11" s="216"/>
      <c r="D11" s="184">
        <f t="shared" si="0"/>
        <v>0</v>
      </c>
      <c r="E11" s="156" t="str">
        <f t="shared" si="1"/>
        <v>否</v>
      </c>
    </row>
    <row r="12" ht="36" hidden="1" customHeight="1" spans="1:5">
      <c r="A12" s="192" t="s">
        <v>3234</v>
      </c>
      <c r="B12" s="213"/>
      <c r="C12" s="217"/>
      <c r="D12" s="184">
        <f t="shared" si="0"/>
        <v>0</v>
      </c>
      <c r="E12" s="156" t="str">
        <f t="shared" si="1"/>
        <v>否</v>
      </c>
    </row>
    <row r="13" ht="36" hidden="1" customHeight="1" spans="1:5">
      <c r="A13" s="192" t="s">
        <v>3235</v>
      </c>
      <c r="B13" s="213"/>
      <c r="C13" s="211"/>
      <c r="D13" s="184">
        <f t="shared" si="0"/>
        <v>0</v>
      </c>
      <c r="E13" s="156" t="str">
        <f t="shared" si="1"/>
        <v>否</v>
      </c>
    </row>
    <row r="14" ht="36" hidden="1" customHeight="1" spans="1:5">
      <c r="A14" s="192" t="s">
        <v>3231</v>
      </c>
      <c r="B14" s="213"/>
      <c r="C14" s="211"/>
      <c r="D14" s="184">
        <f t="shared" si="0"/>
        <v>0</v>
      </c>
      <c r="E14" s="156" t="str">
        <f t="shared" si="1"/>
        <v>否</v>
      </c>
    </row>
    <row r="15" ht="36" hidden="1" customHeight="1" spans="1:5">
      <c r="A15" s="192" t="s">
        <v>3286</v>
      </c>
      <c r="B15" s="213"/>
      <c r="C15" s="216"/>
      <c r="D15" s="184">
        <f t="shared" si="0"/>
        <v>0</v>
      </c>
      <c r="E15" s="156" t="str">
        <f t="shared" si="1"/>
        <v>否</v>
      </c>
    </row>
    <row r="16" ht="36" hidden="1" customHeight="1" spans="1:5">
      <c r="A16" s="192" t="s">
        <v>3237</v>
      </c>
      <c r="B16" s="213"/>
      <c r="C16" s="211"/>
      <c r="D16" s="184">
        <f t="shared" si="0"/>
        <v>0</v>
      </c>
      <c r="E16" s="156" t="str">
        <f t="shared" si="1"/>
        <v>否</v>
      </c>
    </row>
    <row r="17" ht="36" hidden="1" customHeight="1" spans="1:5">
      <c r="A17" s="192" t="s">
        <v>3238</v>
      </c>
      <c r="B17" s="213"/>
      <c r="C17" s="211"/>
      <c r="D17" s="184">
        <f t="shared" si="0"/>
        <v>0</v>
      </c>
      <c r="E17" s="156" t="str">
        <f t="shared" si="1"/>
        <v>否</v>
      </c>
    </row>
    <row r="18" ht="36" hidden="1" customHeight="1" spans="1:5">
      <c r="A18" s="192" t="s">
        <v>3239</v>
      </c>
      <c r="B18" s="213"/>
      <c r="C18" s="211"/>
      <c r="D18" s="184">
        <f t="shared" si="0"/>
        <v>0</v>
      </c>
      <c r="E18" s="156" t="str">
        <f t="shared" si="1"/>
        <v>否</v>
      </c>
    </row>
    <row r="19" ht="36" hidden="1" customHeight="1" spans="1:5">
      <c r="A19" s="192" t="s">
        <v>3241</v>
      </c>
      <c r="B19" s="214"/>
      <c r="C19" s="212"/>
      <c r="D19" s="184">
        <f t="shared" si="0"/>
        <v>0</v>
      </c>
      <c r="E19" s="156" t="str">
        <f t="shared" si="1"/>
        <v>否</v>
      </c>
    </row>
    <row r="20" ht="36" hidden="1" customHeight="1" spans="1:5">
      <c r="A20" s="192" t="s">
        <v>3242</v>
      </c>
      <c r="B20" s="213"/>
      <c r="C20" s="211"/>
      <c r="D20" s="184">
        <f t="shared" si="0"/>
        <v>0</v>
      </c>
      <c r="E20" s="156" t="str">
        <f t="shared" si="1"/>
        <v>否</v>
      </c>
    </row>
    <row r="21" ht="36" customHeight="1" spans="1:5">
      <c r="A21" s="182" t="s">
        <v>3287</v>
      </c>
      <c r="B21" s="218">
        <f>SUM(B22:B23)</f>
        <v>0</v>
      </c>
      <c r="C21" s="218">
        <f>SUM(C22:C23)</f>
        <v>0</v>
      </c>
      <c r="D21" s="184">
        <f t="shared" si="0"/>
        <v>0</v>
      </c>
      <c r="E21" s="156" t="s">
        <v>3224</v>
      </c>
    </row>
    <row r="22" ht="36" hidden="1" customHeight="1" spans="1:5">
      <c r="A22" s="192" t="s">
        <v>3244</v>
      </c>
      <c r="B22" s="219"/>
      <c r="C22" s="219"/>
      <c r="D22" s="184">
        <f t="shared" si="0"/>
        <v>0</v>
      </c>
      <c r="E22" s="156" t="str">
        <f t="shared" si="1"/>
        <v>否</v>
      </c>
    </row>
    <row r="23" ht="36" hidden="1" customHeight="1" spans="1:5">
      <c r="A23" s="192" t="s">
        <v>3245</v>
      </c>
      <c r="B23" s="219">
        <v>0</v>
      </c>
      <c r="C23" s="220"/>
      <c r="D23" s="184">
        <f t="shared" si="0"/>
        <v>0</v>
      </c>
      <c r="E23" s="156" t="str">
        <f t="shared" si="1"/>
        <v>否</v>
      </c>
    </row>
    <row r="24" ht="36" customHeight="1" spans="1:5">
      <c r="A24" s="182" t="s">
        <v>3288</v>
      </c>
      <c r="B24" s="183">
        <f>SUM(B25:B27)</f>
        <v>0</v>
      </c>
      <c r="C24" s="183">
        <f>SUM(C25:C27)</f>
        <v>0</v>
      </c>
      <c r="D24" s="184">
        <f t="shared" si="0"/>
        <v>0</v>
      </c>
      <c r="E24" s="156" t="s">
        <v>3224</v>
      </c>
    </row>
    <row r="25" ht="36" hidden="1" customHeight="1" spans="1:5">
      <c r="A25" s="192" t="s">
        <v>3289</v>
      </c>
      <c r="B25" s="186"/>
      <c r="C25" s="221"/>
      <c r="D25" s="184">
        <f t="shared" si="0"/>
        <v>0</v>
      </c>
      <c r="E25" s="156" t="str">
        <f t="shared" si="1"/>
        <v>否</v>
      </c>
    </row>
    <row r="26" ht="36" hidden="1" customHeight="1" spans="1:5">
      <c r="A26" s="192" t="s">
        <v>3290</v>
      </c>
      <c r="B26" s="186"/>
      <c r="C26" s="221"/>
      <c r="D26" s="184">
        <f t="shared" si="0"/>
        <v>0</v>
      </c>
      <c r="E26" s="156" t="str">
        <f t="shared" si="1"/>
        <v>否</v>
      </c>
    </row>
    <row r="27" ht="36" hidden="1" customHeight="1" spans="1:5">
      <c r="A27" s="192" t="s">
        <v>3291</v>
      </c>
      <c r="B27" s="99"/>
      <c r="C27" s="220">
        <f>SUM(C28:C29)</f>
        <v>0</v>
      </c>
      <c r="D27" s="184">
        <f t="shared" si="0"/>
        <v>0</v>
      </c>
      <c r="E27" s="156" t="str">
        <f t="shared" si="1"/>
        <v>否</v>
      </c>
    </row>
    <row r="28" ht="36" customHeight="1" spans="1:5">
      <c r="A28" s="182" t="s">
        <v>3292</v>
      </c>
      <c r="B28" s="183">
        <f>SUM(B29)</f>
        <v>0</v>
      </c>
      <c r="C28" s="183">
        <f>SUM(C29)</f>
        <v>0</v>
      </c>
      <c r="D28" s="184">
        <f t="shared" si="0"/>
        <v>0</v>
      </c>
      <c r="E28" s="156" t="s">
        <v>3224</v>
      </c>
    </row>
    <row r="29" ht="36" hidden="1" customHeight="1" spans="1:5">
      <c r="A29" s="192" t="s">
        <v>3254</v>
      </c>
      <c r="B29" s="99"/>
      <c r="C29" s="222"/>
      <c r="D29" s="184">
        <f t="shared" si="0"/>
        <v>0</v>
      </c>
      <c r="E29" s="156" t="str">
        <f t="shared" si="1"/>
        <v>否</v>
      </c>
    </row>
    <row r="30" ht="36" customHeight="1" spans="1:5">
      <c r="A30" s="182" t="s">
        <v>3293</v>
      </c>
      <c r="B30" s="223">
        <v>29130</v>
      </c>
      <c r="C30" s="224">
        <v>10000</v>
      </c>
      <c r="D30" s="195">
        <f t="shared" si="0"/>
        <v>-0.656711294198421</v>
      </c>
      <c r="E30" s="156" t="str">
        <f t="shared" si="1"/>
        <v>是</v>
      </c>
    </row>
    <row r="31" ht="36" customHeight="1" spans="1:5">
      <c r="A31" s="225" t="s">
        <v>3294</v>
      </c>
      <c r="B31" s="96">
        <f>B4+B21+B24+B28+B30</f>
        <v>29130</v>
      </c>
      <c r="C31" s="96">
        <f>C4+C21+C24+C28+C30</f>
        <v>10000</v>
      </c>
      <c r="D31" s="195">
        <f t="shared" si="0"/>
        <v>-0.656711294198421</v>
      </c>
      <c r="E31" s="156" t="str">
        <f t="shared" si="1"/>
        <v>是</v>
      </c>
    </row>
    <row r="32" ht="36" customHeight="1" spans="1:5">
      <c r="A32" s="226" t="s">
        <v>64</v>
      </c>
      <c r="B32" s="183">
        <v>12</v>
      </c>
      <c r="C32" s="183">
        <v>12</v>
      </c>
      <c r="D32" s="195">
        <f t="shared" si="0"/>
        <v>0</v>
      </c>
      <c r="E32" s="156" t="str">
        <f t="shared" si="1"/>
        <v>是</v>
      </c>
    </row>
    <row r="33" ht="36" customHeight="1" spans="1:5">
      <c r="A33" s="226" t="s">
        <v>3258</v>
      </c>
      <c r="B33" s="227"/>
      <c r="C33" s="183"/>
      <c r="D33" s="195">
        <f t="shared" si="0"/>
        <v>0</v>
      </c>
      <c r="E33" s="156" t="s">
        <v>3224</v>
      </c>
    </row>
    <row r="34" ht="36" hidden="1" customHeight="1" spans="1:5">
      <c r="A34" s="228" t="s">
        <v>3259</v>
      </c>
      <c r="B34" s="96"/>
      <c r="C34" s="229"/>
      <c r="D34" s="184">
        <f t="shared" si="0"/>
        <v>0</v>
      </c>
      <c r="E34" s="156" t="str">
        <f t="shared" si="1"/>
        <v>否</v>
      </c>
    </row>
    <row r="35" ht="36" customHeight="1" spans="1:5">
      <c r="A35" s="193" t="s">
        <v>78</v>
      </c>
      <c r="B35" s="96">
        <f>B31+B32+B33+B34</f>
        <v>29142</v>
      </c>
      <c r="C35" s="96">
        <f>C31+C32+C33+C34</f>
        <v>10012</v>
      </c>
      <c r="D35" s="195">
        <f t="shared" si="0"/>
        <v>-0.656440875712031</v>
      </c>
      <c r="E35" s="156" t="str">
        <f t="shared" si="1"/>
        <v>是</v>
      </c>
    </row>
    <row r="36" spans="2:2">
      <c r="B36" s="230"/>
    </row>
    <row r="37" spans="2:2">
      <c r="B37" s="231"/>
    </row>
    <row r="38" spans="2:2">
      <c r="B38" s="230"/>
    </row>
    <row r="39" spans="2:2">
      <c r="B39" s="231"/>
    </row>
    <row r="40" spans="2:2">
      <c r="B40" s="230"/>
    </row>
    <row r="41" spans="2:2">
      <c r="B41" s="230"/>
    </row>
    <row r="42" spans="2:2">
      <c r="B42" s="231"/>
    </row>
    <row r="43" spans="2:2">
      <c r="B43" s="230"/>
    </row>
    <row r="44" spans="2:2">
      <c r="B44" s="230"/>
    </row>
    <row r="45" spans="2:2">
      <c r="B45" s="230"/>
    </row>
    <row r="46" spans="2:2">
      <c r="B46" s="230"/>
    </row>
    <row r="47" spans="2:2">
      <c r="B47" s="231"/>
    </row>
    <row r="48" spans="2:2">
      <c r="B48" s="230"/>
    </row>
  </sheetData>
  <autoFilter ref="A3:E35">
    <filterColumn colId="4">
      <customFilters>
        <customFilter operator="equal" val="是"/>
      </customFilters>
    </filterColumn>
    <extLst/>
  </autoFilter>
  <mergeCells count="1">
    <mergeCell ref="A1:D1"/>
  </mergeCells>
  <conditionalFormatting sqref="E3:E35">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7">
    <tabColor rgb="FF00B0F0"/>
  </sheetPr>
  <dimension ref="A1:E35"/>
  <sheetViews>
    <sheetView showGridLines="0" showZeros="0" view="pageBreakPreview" zoomScaleNormal="100" workbookViewId="0">
      <selection activeCell="D26" sqref="D26"/>
    </sheetView>
  </sheetViews>
  <sheetFormatPr defaultColWidth="9" defaultRowHeight="13.5" outlineLevelCol="4"/>
  <cols>
    <col min="1" max="1" width="50.775" customWidth="1"/>
    <col min="2" max="3" width="20.6333333333333" customWidth="1"/>
    <col min="4" max="4" width="20.6333333333333" style="174" customWidth="1"/>
    <col min="5" max="5" width="11.25" hidden="1" customWidth="1"/>
  </cols>
  <sheetData>
    <row r="1" ht="45" customHeight="1" spans="1:4">
      <c r="A1" s="175" t="s">
        <v>3295</v>
      </c>
      <c r="B1" s="175"/>
      <c r="C1" s="175"/>
      <c r="D1" s="176"/>
    </row>
    <row r="2" ht="20.1" customHeight="1" spans="1:4">
      <c r="A2" s="177"/>
      <c r="B2" s="177"/>
      <c r="C2" s="177"/>
      <c r="D2" s="178" t="s">
        <v>2</v>
      </c>
    </row>
    <row r="3" ht="45" customHeight="1" spans="1:5">
      <c r="A3" s="179" t="s">
        <v>3296</v>
      </c>
      <c r="B3" s="154" t="s">
        <v>5</v>
      </c>
      <c r="C3" s="154" t="s">
        <v>6</v>
      </c>
      <c r="D3" s="180" t="s">
        <v>7</v>
      </c>
      <c r="E3" s="181" t="s">
        <v>8</v>
      </c>
    </row>
    <row r="4" ht="36" customHeight="1" spans="1:5">
      <c r="A4" s="182" t="s">
        <v>3261</v>
      </c>
      <c r="B4" s="183">
        <f>SUM(B5:B7)</f>
        <v>12</v>
      </c>
      <c r="C4" s="183">
        <f>SUM(C5:C7)</f>
        <v>12</v>
      </c>
      <c r="D4" s="184">
        <f>IF(B4&lt;0,"",IFERROR(C4/B4-1,0))</f>
        <v>0</v>
      </c>
      <c r="E4" s="156" t="str">
        <f>IF(A4&lt;&gt;"",IF(SUM(B4:C4)&lt;&gt;0,"是","否"),"是")</f>
        <v>是</v>
      </c>
    </row>
    <row r="5" ht="36" hidden="1" customHeight="1" spans="1:5">
      <c r="A5" s="185" t="s">
        <v>3297</v>
      </c>
      <c r="B5" s="186"/>
      <c r="C5" s="186"/>
      <c r="D5" s="187"/>
      <c r="E5" s="156" t="str">
        <f t="shared" ref="E5:E11" si="0">IF(A5&lt;&gt;"",IF(SUM(B5:C5)&lt;&gt;0,"是","否"),"是")</f>
        <v>否</v>
      </c>
    </row>
    <row r="6" ht="36" customHeight="1" spans="1:5">
      <c r="A6" s="185" t="s">
        <v>3264</v>
      </c>
      <c r="B6" s="188">
        <v>12</v>
      </c>
      <c r="C6" s="188">
        <v>12</v>
      </c>
      <c r="D6" s="184">
        <f>IF(B6&lt;0,"",IFERROR(C6/B6-1,0))</f>
        <v>0</v>
      </c>
      <c r="E6" s="156" t="str">
        <f t="shared" si="0"/>
        <v>是</v>
      </c>
    </row>
    <row r="7" ht="33" hidden="1" customHeight="1" spans="1:5">
      <c r="A7" s="185" t="s">
        <v>3267</v>
      </c>
      <c r="B7" s="186"/>
      <c r="C7" s="186"/>
      <c r="D7" s="189" t="str">
        <f>IF(B7&gt;0,C7/B7-1,IF(B7&lt;0,-(C7/B7-1),""))</f>
        <v/>
      </c>
      <c r="E7" s="156" t="str">
        <f t="shared" si="0"/>
        <v>否</v>
      </c>
    </row>
    <row r="8" ht="36" customHeight="1" spans="1:5">
      <c r="A8" s="182" t="s">
        <v>3268</v>
      </c>
      <c r="B8" s="183">
        <f>SUM(B9:B10)</f>
        <v>0</v>
      </c>
      <c r="C8" s="183">
        <f>SUM(C9:C10)</f>
        <v>0</v>
      </c>
      <c r="D8" s="184">
        <f>IF(B8&lt;0,"",IFERROR(C8/B8-1,0))</f>
        <v>0</v>
      </c>
      <c r="E8" s="156" t="s">
        <v>3224</v>
      </c>
    </row>
    <row r="9" ht="36" hidden="1" customHeight="1" spans="1:5">
      <c r="A9" s="185" t="s">
        <v>3269</v>
      </c>
      <c r="B9" s="186"/>
      <c r="C9" s="186"/>
      <c r="D9" s="187"/>
      <c r="E9" s="156" t="str">
        <f t="shared" si="0"/>
        <v>否</v>
      </c>
    </row>
    <row r="10" ht="36" hidden="1" customHeight="1" spans="1:5">
      <c r="A10" s="185" t="s">
        <v>3273</v>
      </c>
      <c r="B10" s="186"/>
      <c r="C10" s="186"/>
      <c r="D10" s="190"/>
      <c r="E10" s="156" t="str">
        <f t="shared" si="0"/>
        <v>否</v>
      </c>
    </row>
    <row r="11" ht="36" customHeight="1" spans="1:5">
      <c r="A11" s="182" t="s">
        <v>3274</v>
      </c>
      <c r="B11" s="183">
        <f>B12</f>
        <v>0</v>
      </c>
      <c r="C11" s="183">
        <f>C12</f>
        <v>0</v>
      </c>
      <c r="D11" s="184">
        <f>IF(B11&lt;0,"",IFERROR(C11/B11-1,0))</f>
        <v>0</v>
      </c>
      <c r="E11" s="156" t="s">
        <v>3224</v>
      </c>
    </row>
    <row r="12" ht="36" hidden="1" customHeight="1" spans="1:5">
      <c r="A12" s="185" t="s">
        <v>3275</v>
      </c>
      <c r="B12" s="186"/>
      <c r="C12" s="186"/>
      <c r="D12" s="191" t="str">
        <f>IF(B12&gt;0,C12/B12-1,IF(B12&lt;0,-(C12/B12-1),""))</f>
        <v/>
      </c>
      <c r="E12" s="156" t="str">
        <f t="shared" ref="E12:E15" si="1">IF(A12&lt;&gt;"",IF(SUM(B12:C12)&lt;&gt;0,"是","否"),"是")</f>
        <v>否</v>
      </c>
    </row>
    <row r="13" ht="36" customHeight="1" spans="1:5">
      <c r="A13" s="182" t="s">
        <v>3276</v>
      </c>
      <c r="B13" s="183"/>
      <c r="C13" s="183"/>
      <c r="D13" s="184">
        <f>IF(B13&lt;0,"",IFERROR(C13/B13-1,0))</f>
        <v>0</v>
      </c>
      <c r="E13" s="156" t="s">
        <v>3224</v>
      </c>
    </row>
    <row r="14" ht="36" hidden="1" customHeight="1" spans="1:5">
      <c r="A14" s="192" t="s">
        <v>3298</v>
      </c>
      <c r="B14" s="186"/>
      <c r="C14" s="186"/>
      <c r="D14" s="191" t="str">
        <f>IF(B14&gt;0,C14/B14-1,IF(B14&lt;0,-(C14/B14-1),""))</f>
        <v/>
      </c>
      <c r="E14" s="156" t="str">
        <f t="shared" si="1"/>
        <v>否</v>
      </c>
    </row>
    <row r="15" ht="36" customHeight="1" spans="1:5">
      <c r="A15" s="182" t="s">
        <v>3278</v>
      </c>
      <c r="B15" s="183">
        <f>B16</f>
        <v>0</v>
      </c>
      <c r="C15" s="183">
        <f>C16</f>
        <v>0</v>
      </c>
      <c r="D15" s="184">
        <f>IF(B15&lt;0,"",IFERROR(C15/B15-1,0))</f>
        <v>0</v>
      </c>
      <c r="E15" s="156" t="s">
        <v>3224</v>
      </c>
    </row>
    <row r="16" ht="36" hidden="1" customHeight="1" spans="1:5">
      <c r="A16" s="185" t="s">
        <v>3279</v>
      </c>
      <c r="B16" s="186"/>
      <c r="C16" s="186"/>
      <c r="D16" s="187"/>
      <c r="E16" s="156" t="str">
        <f t="shared" ref="E15:E22" si="2">IF(A16&lt;&gt;"",IF(SUM(B16:C16)&lt;&gt;0,"是","否"),"是")</f>
        <v>否</v>
      </c>
    </row>
    <row r="17" ht="36" customHeight="1" spans="1:5">
      <c r="A17" s="193" t="s">
        <v>3299</v>
      </c>
      <c r="B17" s="183">
        <f>B4+B8+B15</f>
        <v>12</v>
      </c>
      <c r="C17" s="183">
        <f>C4+C8+C15</f>
        <v>12</v>
      </c>
      <c r="D17" s="184">
        <f>IF(B17&lt;0,"",IFERROR(C17/B17-1,0))</f>
        <v>0</v>
      </c>
      <c r="E17" s="156" t="str">
        <f t="shared" si="2"/>
        <v>是</v>
      </c>
    </row>
    <row r="18" ht="36" customHeight="1" spans="1:5">
      <c r="A18" s="194" t="s">
        <v>132</v>
      </c>
      <c r="B18" s="183">
        <f>SUM(B19:B20)</f>
        <v>29130</v>
      </c>
      <c r="C18" s="183">
        <f>SUM(C19:C20)</f>
        <v>10000</v>
      </c>
      <c r="D18" s="195">
        <f>IF(B18&lt;0,"",IFERROR(C18/B18-1,0))</f>
        <v>-0.656711294198421</v>
      </c>
      <c r="E18" s="156" t="str">
        <f t="shared" si="2"/>
        <v>是</v>
      </c>
    </row>
    <row r="19" ht="36" hidden="1" customHeight="1" spans="1:5">
      <c r="A19" s="196" t="s">
        <v>3281</v>
      </c>
      <c r="B19" s="197"/>
      <c r="C19" s="186"/>
      <c r="D19" s="187"/>
      <c r="E19" s="156" t="str">
        <f t="shared" si="2"/>
        <v>否</v>
      </c>
    </row>
    <row r="20" ht="36" customHeight="1" spans="1:5">
      <c r="A20" s="196" t="s">
        <v>3300</v>
      </c>
      <c r="B20" s="198">
        <v>29130</v>
      </c>
      <c r="C20" s="198">
        <v>10000</v>
      </c>
      <c r="D20" s="184">
        <f>IF(B20&lt;0,"",IFERROR(C20/B20-1,0))</f>
        <v>-0.656711294198421</v>
      </c>
      <c r="E20" s="156" t="str">
        <f t="shared" si="2"/>
        <v>是</v>
      </c>
    </row>
    <row r="21" ht="36" customHeight="1" spans="1:5">
      <c r="A21" s="199" t="s">
        <v>3283</v>
      </c>
      <c r="B21" s="200"/>
      <c r="C21" s="183"/>
      <c r="D21" s="184">
        <f>IF(B21&lt;0,"",IFERROR(C21/B21-1,0))</f>
        <v>0</v>
      </c>
      <c r="E21" s="156" t="s">
        <v>3224</v>
      </c>
    </row>
    <row r="22" ht="36" customHeight="1" spans="1:5">
      <c r="A22" s="193" t="s">
        <v>145</v>
      </c>
      <c r="B22" s="183">
        <f>B17+B18+B21</f>
        <v>29142</v>
      </c>
      <c r="C22" s="183">
        <f>C17+C18+C21</f>
        <v>10012</v>
      </c>
      <c r="D22" s="195">
        <f>IF(B22&lt;0,"",IFERROR(C22/B22-1,0))</f>
        <v>-0.656440875712031</v>
      </c>
      <c r="E22" s="156" t="str">
        <f t="shared" si="2"/>
        <v>是</v>
      </c>
    </row>
    <row r="23" spans="2:2">
      <c r="B23" s="201"/>
    </row>
    <row r="24" spans="2:3">
      <c r="B24" s="202"/>
      <c r="C24" s="202"/>
    </row>
    <row r="25" spans="2:2">
      <c r="B25" s="201"/>
    </row>
    <row r="26" spans="2:3">
      <c r="B26" s="202"/>
      <c r="C26" s="202"/>
    </row>
    <row r="27" spans="2:2">
      <c r="B27" s="201"/>
    </row>
    <row r="28" spans="2:2">
      <c r="B28" s="201"/>
    </row>
    <row r="29" spans="2:3">
      <c r="B29" s="202"/>
      <c r="C29" s="202"/>
    </row>
    <row r="30" spans="2:2">
      <c r="B30" s="201"/>
    </row>
    <row r="31" spans="2:2">
      <c r="B31" s="201"/>
    </row>
    <row r="32" spans="2:2">
      <c r="B32" s="201"/>
    </row>
    <row r="33" spans="2:2">
      <c r="B33" s="201"/>
    </row>
    <row r="34" spans="2:3">
      <c r="B34" s="202"/>
      <c r="C34" s="202"/>
    </row>
    <row r="35" spans="2:2">
      <c r="B35" s="201"/>
    </row>
  </sheetData>
  <autoFilter ref="A3:E22">
    <filterColumn colId="4">
      <customFilters>
        <customFilter operator="equal" val="是"/>
      </customFilters>
    </filterColumn>
    <extLst/>
  </autoFilter>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4"/>
  <sheetViews>
    <sheetView view="pageBreakPreview" zoomScaleNormal="100" workbookViewId="0">
      <selection activeCell="D26" sqref="D26"/>
    </sheetView>
  </sheetViews>
  <sheetFormatPr defaultColWidth="9" defaultRowHeight="14.25" outlineLevelRow="3" outlineLevelCol="1"/>
  <cols>
    <col min="1" max="1" width="36.25" style="161" customWidth="1"/>
    <col min="2" max="2" width="45.5" style="163" customWidth="1"/>
    <col min="3" max="3" width="12.6333333333333" style="161"/>
    <col min="4" max="16374" width="9" style="161"/>
    <col min="16375" max="16376" width="35.6333333333333" style="161"/>
    <col min="16377" max="16377" width="9" style="161"/>
    <col min="16378" max="16384" width="9" style="164"/>
  </cols>
  <sheetData>
    <row r="1" s="161" customFormat="1" ht="45" customHeight="1" spans="1:2">
      <c r="A1" s="165" t="s">
        <v>3301</v>
      </c>
      <c r="B1" s="166"/>
    </row>
    <row r="2" s="161" customFormat="1" ht="20.1" customHeight="1" spans="1:2">
      <c r="A2" s="167"/>
      <c r="B2" s="168" t="s">
        <v>2</v>
      </c>
    </row>
    <row r="3" s="162" customFormat="1" ht="45" customHeight="1" spans="1:2">
      <c r="A3" s="169" t="s">
        <v>3302</v>
      </c>
      <c r="B3" s="169" t="s">
        <v>3303</v>
      </c>
    </row>
    <row r="4" s="161" customFormat="1" ht="31" customHeight="1" spans="1:2">
      <c r="A4" s="172" t="s">
        <v>3304</v>
      </c>
      <c r="B4" s="173">
        <v>12</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7"/>
  <sheetViews>
    <sheetView view="pageBreakPreview" zoomScaleNormal="100" workbookViewId="0">
      <selection activeCell="D26" sqref="D26"/>
    </sheetView>
  </sheetViews>
  <sheetFormatPr defaultColWidth="9" defaultRowHeight="14.25" outlineLevelRow="6"/>
  <cols>
    <col min="1" max="1" width="46.6333333333333" style="161" customWidth="1"/>
    <col min="2" max="2" width="38" style="163" customWidth="1"/>
    <col min="3" max="16371" width="9" style="161"/>
    <col min="16372" max="16373" width="35.6333333333333" style="161"/>
    <col min="16374" max="16374" width="9" style="161"/>
    <col min="16375" max="16384" width="9" style="164"/>
  </cols>
  <sheetData>
    <row r="1" s="161" customFormat="1" ht="45" customHeight="1" spans="1:2">
      <c r="A1" s="165" t="s">
        <v>3305</v>
      </c>
      <c r="B1" s="166"/>
    </row>
    <row r="2" s="161" customFormat="1" ht="20.1" customHeight="1" spans="1:2">
      <c r="A2" s="167"/>
      <c r="B2" s="168" t="s">
        <v>2</v>
      </c>
    </row>
    <row r="3" s="162" customFormat="1" ht="45" customHeight="1" spans="1:2">
      <c r="A3" s="169" t="s">
        <v>3306</v>
      </c>
      <c r="B3" s="169" t="s">
        <v>3303</v>
      </c>
    </row>
    <row r="4" s="161" customFormat="1" ht="36" customHeight="1" spans="1:2">
      <c r="A4" s="170" t="s">
        <v>3307</v>
      </c>
      <c r="B4" s="171">
        <v>12</v>
      </c>
    </row>
    <row r="5" s="161" customFormat="1" ht="31" customHeight="1" spans="1:2">
      <c r="A5" s="172" t="s">
        <v>3308</v>
      </c>
      <c r="B5" s="173">
        <f>B4</f>
        <v>12</v>
      </c>
    </row>
    <row r="6" s="161" customFormat="1" spans="2:16377">
      <c r="B6" s="163"/>
      <c r="XEU6" s="164"/>
      <c r="XEV6" s="164"/>
      <c r="XEW6" s="164"/>
    </row>
    <row r="7" s="161" customFormat="1" spans="2:16377">
      <c r="B7" s="163"/>
      <c r="XEU7" s="164"/>
      <c r="XEV7" s="164"/>
      <c r="XEW7" s="164"/>
    </row>
  </sheetData>
  <mergeCells count="1">
    <mergeCell ref="A1:B1"/>
  </mergeCells>
  <conditionalFormatting sqref="B3:G3">
    <cfRule type="cellIs" dxfId="0" priority="3" stopIfTrue="1" operator="lessThanOrEqual">
      <formula>-1</formula>
    </cfRule>
  </conditionalFormatting>
  <conditionalFormatting sqref="B4">
    <cfRule type="cellIs" dxfId="0" priority="1" stopIfTrue="1" operator="lessThanOrEqual">
      <formula>-1</formula>
    </cfRule>
  </conditionalFormatting>
  <conditionalFormatting sqref="C4:G4">
    <cfRule type="cellIs" dxfId="0" priority="2"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
  <dimension ref="A1:H51"/>
  <sheetViews>
    <sheetView showGridLines="0" showZeros="0" view="pageBreakPreview" zoomScaleNormal="90" workbookViewId="0">
      <pane ySplit="3" topLeftCell="A26" activePane="bottomLeft" state="frozen"/>
      <selection/>
      <selection pane="bottomLeft" activeCell="D26" sqref="D26"/>
    </sheetView>
  </sheetViews>
  <sheetFormatPr defaultColWidth="9" defaultRowHeight="14.25" outlineLevelCol="7"/>
  <cols>
    <col min="1" max="1" width="12.75" style="163" hidden="1" customWidth="1"/>
    <col min="2" max="2" width="50.75" style="163" customWidth="1"/>
    <col min="3" max="4" width="20.6333333333333" style="163" customWidth="1"/>
    <col min="5" max="5" width="21.375" style="534" customWidth="1"/>
    <col min="6" max="6" width="9.75" style="163" hidden="1" customWidth="1"/>
    <col min="7" max="7" width="12.625" style="276"/>
    <col min="8" max="16384" width="9" style="276"/>
  </cols>
  <sheetData>
    <row r="1" s="476" customFormat="1" ht="45" customHeight="1" spans="1:6">
      <c r="A1" s="535"/>
      <c r="B1" s="535" t="s">
        <v>79</v>
      </c>
      <c r="C1" s="535"/>
      <c r="D1" s="535"/>
      <c r="E1" s="536"/>
      <c r="F1" s="485"/>
    </row>
    <row r="2" ht="18.95" customHeight="1" spans="1:5">
      <c r="A2" s="553"/>
      <c r="B2" s="537"/>
      <c r="C2" s="355"/>
      <c r="E2" s="538" t="s">
        <v>2</v>
      </c>
    </row>
    <row r="3" s="531" customFormat="1" ht="45" customHeight="1" spans="1:6">
      <c r="A3" s="554" t="s">
        <v>3</v>
      </c>
      <c r="B3" s="555" t="s">
        <v>4</v>
      </c>
      <c r="C3" s="154" t="s">
        <v>5</v>
      </c>
      <c r="D3" s="154" t="s">
        <v>6</v>
      </c>
      <c r="E3" s="180" t="s">
        <v>7</v>
      </c>
      <c r="F3" s="556" t="s">
        <v>8</v>
      </c>
    </row>
    <row r="4" ht="37.5" customHeight="1" spans="1:6">
      <c r="A4" s="541" t="s">
        <v>80</v>
      </c>
      <c r="B4" s="557" t="s">
        <v>81</v>
      </c>
      <c r="C4" s="374">
        <v>20140</v>
      </c>
      <c r="D4" s="374">
        <v>25889.271376</v>
      </c>
      <c r="E4" s="375">
        <f>IF(C4&lt;0,"",IFERROR(D4/C4-1,0))</f>
        <v>0.285465311618669</v>
      </c>
      <c r="F4" s="285" t="str">
        <f>IF(LEN(A4)=3,"是",IF(B4&lt;&gt;"",IF(SUM(C4:D4)&lt;&gt;0,"是","否"),"是"))</f>
        <v>是</v>
      </c>
    </row>
    <row r="5" ht="37.5" customHeight="1" spans="1:6">
      <c r="A5" s="541" t="s">
        <v>82</v>
      </c>
      <c r="B5" s="558" t="s">
        <v>83</v>
      </c>
      <c r="C5" s="374">
        <v>0</v>
      </c>
      <c r="D5" s="374">
        <v>0</v>
      </c>
      <c r="E5" s="375">
        <f t="shared" ref="E5:E38" si="0">IF(C5&lt;0,"",IFERROR(D5/C5-1,0))</f>
        <v>0</v>
      </c>
      <c r="F5" s="285" t="str">
        <f t="shared" ref="F5:F38" si="1">IF(LEN(A5)=3,"是",IF(B5&lt;&gt;"",IF(SUM(C5:D5)&lt;&gt;0,"是","否"),"是"))</f>
        <v>是</v>
      </c>
    </row>
    <row r="6" ht="37.5" customHeight="1" spans="1:6">
      <c r="A6" s="541" t="s">
        <v>84</v>
      </c>
      <c r="B6" s="558" t="s">
        <v>85</v>
      </c>
      <c r="C6" s="374">
        <v>239</v>
      </c>
      <c r="D6" s="374">
        <v>155.6</v>
      </c>
      <c r="E6" s="375">
        <f t="shared" si="0"/>
        <v>-0.348953974895397</v>
      </c>
      <c r="F6" s="285" t="str">
        <f t="shared" si="1"/>
        <v>是</v>
      </c>
    </row>
    <row r="7" ht="37.5" customHeight="1" spans="1:6">
      <c r="A7" s="541" t="s">
        <v>86</v>
      </c>
      <c r="B7" s="558" t="s">
        <v>87</v>
      </c>
      <c r="C7" s="374">
        <v>7574</v>
      </c>
      <c r="D7" s="374">
        <v>10170.356973</v>
      </c>
      <c r="E7" s="375">
        <f t="shared" si="0"/>
        <v>0.342798649722736</v>
      </c>
      <c r="F7" s="285" t="str">
        <f t="shared" si="1"/>
        <v>是</v>
      </c>
    </row>
    <row r="8" ht="37.5" customHeight="1" spans="1:6">
      <c r="A8" s="541" t="s">
        <v>88</v>
      </c>
      <c r="B8" s="558" t="s">
        <v>89</v>
      </c>
      <c r="C8" s="374">
        <v>42833</v>
      </c>
      <c r="D8" s="374">
        <v>42251.167894</v>
      </c>
      <c r="E8" s="375">
        <f t="shared" si="0"/>
        <v>-0.0135837346438494</v>
      </c>
      <c r="F8" s="285" t="str">
        <f t="shared" si="1"/>
        <v>是</v>
      </c>
    </row>
    <row r="9" ht="37.5" customHeight="1" spans="1:6">
      <c r="A9" s="541" t="s">
        <v>90</v>
      </c>
      <c r="B9" s="558" t="s">
        <v>91</v>
      </c>
      <c r="C9" s="374">
        <v>639</v>
      </c>
      <c r="D9" s="374">
        <v>2177.078012</v>
      </c>
      <c r="E9" s="375">
        <f t="shared" si="0"/>
        <v>2.40700784350548</v>
      </c>
      <c r="F9" s="285" t="str">
        <f t="shared" si="1"/>
        <v>是</v>
      </c>
    </row>
    <row r="10" ht="37.5" customHeight="1" spans="1:6">
      <c r="A10" s="541" t="s">
        <v>92</v>
      </c>
      <c r="B10" s="558" t="s">
        <v>93</v>
      </c>
      <c r="C10" s="374">
        <v>1982</v>
      </c>
      <c r="D10" s="374">
        <v>2184.41611</v>
      </c>
      <c r="E10" s="375">
        <f t="shared" si="0"/>
        <v>0.102127199798184</v>
      </c>
      <c r="F10" s="285" t="str">
        <f t="shared" si="1"/>
        <v>是</v>
      </c>
    </row>
    <row r="11" ht="37.5" customHeight="1" spans="1:6">
      <c r="A11" s="541" t="s">
        <v>94</v>
      </c>
      <c r="B11" s="558" t="s">
        <v>95</v>
      </c>
      <c r="C11" s="374">
        <v>41205</v>
      </c>
      <c r="D11" s="374">
        <v>43441.234892</v>
      </c>
      <c r="E11" s="375">
        <f t="shared" si="0"/>
        <v>0.0542709596408204</v>
      </c>
      <c r="F11" s="285" t="str">
        <f t="shared" si="1"/>
        <v>是</v>
      </c>
    </row>
    <row r="12" ht="37.5" customHeight="1" spans="1:6">
      <c r="A12" s="541" t="s">
        <v>96</v>
      </c>
      <c r="B12" s="558" t="s">
        <v>97</v>
      </c>
      <c r="C12" s="374">
        <v>17952</v>
      </c>
      <c r="D12" s="374">
        <v>21185.719523</v>
      </c>
      <c r="E12" s="375">
        <f t="shared" si="0"/>
        <v>0.180131435104724</v>
      </c>
      <c r="F12" s="285" t="str">
        <f t="shared" si="1"/>
        <v>是</v>
      </c>
    </row>
    <row r="13" ht="37.5" customHeight="1" spans="1:6">
      <c r="A13" s="541" t="s">
        <v>98</v>
      </c>
      <c r="B13" s="558" t="s">
        <v>99</v>
      </c>
      <c r="C13" s="374">
        <v>2820</v>
      </c>
      <c r="D13" s="374">
        <v>242.6714</v>
      </c>
      <c r="E13" s="375">
        <f t="shared" si="0"/>
        <v>-0.913946312056738</v>
      </c>
      <c r="F13" s="285" t="str">
        <f t="shared" si="1"/>
        <v>是</v>
      </c>
    </row>
    <row r="14" ht="37.5" customHeight="1" spans="1:6">
      <c r="A14" s="541" t="s">
        <v>100</v>
      </c>
      <c r="B14" s="558" t="s">
        <v>101</v>
      </c>
      <c r="C14" s="374">
        <v>7197</v>
      </c>
      <c r="D14" s="374">
        <v>5702.292695</v>
      </c>
      <c r="E14" s="375">
        <f t="shared" si="0"/>
        <v>-0.207684772127275</v>
      </c>
      <c r="F14" s="285" t="str">
        <f t="shared" si="1"/>
        <v>是</v>
      </c>
    </row>
    <row r="15" ht="37.5" customHeight="1" spans="1:6">
      <c r="A15" s="541" t="s">
        <v>102</v>
      </c>
      <c r="B15" s="558" t="s">
        <v>103</v>
      </c>
      <c r="C15" s="374">
        <v>35523</v>
      </c>
      <c r="D15" s="374">
        <v>27414.884073</v>
      </c>
      <c r="E15" s="375">
        <f t="shared" si="0"/>
        <v>-0.228249751625707</v>
      </c>
      <c r="F15" s="285" t="str">
        <f t="shared" si="1"/>
        <v>是</v>
      </c>
    </row>
    <row r="16" ht="37.5" customHeight="1" spans="1:6">
      <c r="A16" s="541" t="s">
        <v>104</v>
      </c>
      <c r="B16" s="558" t="s">
        <v>105</v>
      </c>
      <c r="C16" s="374">
        <v>6517</v>
      </c>
      <c r="D16" s="374">
        <v>3798.242347</v>
      </c>
      <c r="E16" s="375">
        <f t="shared" si="0"/>
        <v>-0.417179323768605</v>
      </c>
      <c r="F16" s="285" t="str">
        <f t="shared" si="1"/>
        <v>是</v>
      </c>
    </row>
    <row r="17" ht="37.5" customHeight="1" spans="1:6">
      <c r="A17" s="541" t="s">
        <v>106</v>
      </c>
      <c r="B17" s="558" t="s">
        <v>107</v>
      </c>
      <c r="C17" s="374">
        <v>7740</v>
      </c>
      <c r="D17" s="374">
        <v>0</v>
      </c>
      <c r="E17" s="375">
        <f t="shared" si="0"/>
        <v>-1</v>
      </c>
      <c r="F17" s="285" t="str">
        <f t="shared" si="1"/>
        <v>是</v>
      </c>
    </row>
    <row r="18" ht="37.5" customHeight="1" spans="1:6">
      <c r="A18" s="541" t="s">
        <v>108</v>
      </c>
      <c r="B18" s="558" t="s">
        <v>109</v>
      </c>
      <c r="C18" s="374">
        <v>143</v>
      </c>
      <c r="D18" s="374">
        <v>373.736081</v>
      </c>
      <c r="E18" s="375">
        <f t="shared" si="0"/>
        <v>1.61353902797203</v>
      </c>
      <c r="F18" s="285" t="str">
        <f t="shared" si="1"/>
        <v>是</v>
      </c>
    </row>
    <row r="19" ht="37.5" customHeight="1" spans="1:6">
      <c r="A19" s="541" t="s">
        <v>110</v>
      </c>
      <c r="B19" s="558" t="s">
        <v>111</v>
      </c>
      <c r="C19" s="374">
        <v>20</v>
      </c>
      <c r="D19" s="374">
        <v>0</v>
      </c>
      <c r="E19" s="375">
        <f t="shared" si="0"/>
        <v>-1</v>
      </c>
      <c r="F19" s="285" t="str">
        <f t="shared" si="1"/>
        <v>是</v>
      </c>
    </row>
    <row r="20" ht="37.5" customHeight="1" spans="1:6">
      <c r="A20" s="541" t="s">
        <v>112</v>
      </c>
      <c r="B20" s="558" t="s">
        <v>113</v>
      </c>
      <c r="C20" s="374">
        <v>0</v>
      </c>
      <c r="D20" s="374">
        <v>0</v>
      </c>
      <c r="E20" s="375">
        <f t="shared" si="0"/>
        <v>0</v>
      </c>
      <c r="F20" s="285" t="str">
        <f t="shared" si="1"/>
        <v>是</v>
      </c>
    </row>
    <row r="21" ht="37.5" customHeight="1" spans="1:6">
      <c r="A21" s="541" t="s">
        <v>114</v>
      </c>
      <c r="B21" s="558" t="s">
        <v>115</v>
      </c>
      <c r="C21" s="374">
        <v>3478</v>
      </c>
      <c r="D21" s="374">
        <v>5640.295741</v>
      </c>
      <c r="E21" s="375">
        <f t="shared" si="0"/>
        <v>0.621706653536515</v>
      </c>
      <c r="F21" s="285" t="str">
        <f t="shared" si="1"/>
        <v>是</v>
      </c>
    </row>
    <row r="22" ht="37.5" customHeight="1" spans="1:6">
      <c r="A22" s="541" t="s">
        <v>116</v>
      </c>
      <c r="B22" s="558" t="s">
        <v>117</v>
      </c>
      <c r="C22" s="374">
        <v>11683</v>
      </c>
      <c r="D22" s="374">
        <v>8687.869793</v>
      </c>
      <c r="E22" s="375">
        <f t="shared" si="0"/>
        <v>-0.256366533167851</v>
      </c>
      <c r="F22" s="285" t="str">
        <f t="shared" si="1"/>
        <v>是</v>
      </c>
    </row>
    <row r="23" ht="37.5" customHeight="1" spans="1:6">
      <c r="A23" s="541" t="s">
        <v>118</v>
      </c>
      <c r="B23" s="558" t="s">
        <v>119</v>
      </c>
      <c r="C23" s="374">
        <v>122</v>
      </c>
      <c r="D23" s="374">
        <v>100</v>
      </c>
      <c r="E23" s="375">
        <f t="shared" si="0"/>
        <v>-0.180327868852459</v>
      </c>
      <c r="F23" s="285" t="str">
        <f t="shared" si="1"/>
        <v>是</v>
      </c>
    </row>
    <row r="24" ht="37.5" customHeight="1" spans="1:6">
      <c r="A24" s="541" t="s">
        <v>120</v>
      </c>
      <c r="B24" s="558" t="s">
        <v>121</v>
      </c>
      <c r="C24" s="374">
        <v>4428</v>
      </c>
      <c r="D24" s="374">
        <v>2396.920507</v>
      </c>
      <c r="E24" s="375">
        <f t="shared" si="0"/>
        <v>-0.458690039069557</v>
      </c>
      <c r="F24" s="285" t="str">
        <f t="shared" si="1"/>
        <v>是</v>
      </c>
    </row>
    <row r="25" ht="37.5" customHeight="1" spans="1:6">
      <c r="A25" s="541" t="s">
        <v>122</v>
      </c>
      <c r="B25" s="558" t="s">
        <v>123</v>
      </c>
      <c r="C25" s="374">
        <v>0</v>
      </c>
      <c r="D25" s="374">
        <v>2200</v>
      </c>
      <c r="E25" s="375">
        <f t="shared" si="0"/>
        <v>0</v>
      </c>
      <c r="F25" s="285" t="str">
        <f t="shared" si="1"/>
        <v>是</v>
      </c>
    </row>
    <row r="26" ht="37.5" customHeight="1" spans="1:6">
      <c r="A26" s="541" t="s">
        <v>124</v>
      </c>
      <c r="B26" s="558" t="s">
        <v>125</v>
      </c>
      <c r="C26" s="374">
        <v>3252</v>
      </c>
      <c r="D26" s="374">
        <v>3590</v>
      </c>
      <c r="E26" s="375">
        <f t="shared" si="0"/>
        <v>0.103936039360394</v>
      </c>
      <c r="F26" s="285" t="str">
        <f t="shared" si="1"/>
        <v>是</v>
      </c>
    </row>
    <row r="27" ht="37.5" customHeight="1" spans="1:6">
      <c r="A27" s="541" t="s">
        <v>126</v>
      </c>
      <c r="B27" s="558" t="s">
        <v>127</v>
      </c>
      <c r="C27" s="374">
        <v>17</v>
      </c>
      <c r="D27" s="374">
        <v>60</v>
      </c>
      <c r="E27" s="375">
        <f t="shared" si="0"/>
        <v>2.52941176470588</v>
      </c>
      <c r="F27" s="285" t="str">
        <f t="shared" si="1"/>
        <v>是</v>
      </c>
    </row>
    <row r="28" ht="37.5" customHeight="1" spans="1:6">
      <c r="A28" s="541" t="s">
        <v>128</v>
      </c>
      <c r="B28" s="558" t="s">
        <v>129</v>
      </c>
      <c r="C28" s="374">
        <v>0</v>
      </c>
      <c r="D28" s="374">
        <v>12152</v>
      </c>
      <c r="E28" s="375">
        <f t="shared" si="0"/>
        <v>0</v>
      </c>
      <c r="F28" s="285" t="str">
        <f t="shared" si="1"/>
        <v>是</v>
      </c>
    </row>
    <row r="29" ht="37.5" customHeight="1" spans="1:6">
      <c r="A29" s="370"/>
      <c r="B29" s="558"/>
      <c r="C29" s="374" t="s">
        <v>59</v>
      </c>
      <c r="D29" s="374" t="s">
        <v>59</v>
      </c>
      <c r="E29" s="375">
        <f t="shared" si="0"/>
        <v>0</v>
      </c>
      <c r="F29" s="285" t="str">
        <f t="shared" si="1"/>
        <v>是</v>
      </c>
    </row>
    <row r="30" s="354" customFormat="1" ht="37.5" customHeight="1" spans="1:8">
      <c r="A30" s="547"/>
      <c r="B30" s="548" t="s">
        <v>130</v>
      </c>
      <c r="C30" s="559">
        <f>SUM(C4:C28)</f>
        <v>215504</v>
      </c>
      <c r="D30" s="559">
        <f>SUM(D4:D28)</f>
        <v>219813.757417</v>
      </c>
      <c r="E30" s="520">
        <f t="shared" si="0"/>
        <v>0.019998503122912</v>
      </c>
      <c r="F30" s="285" t="str">
        <f t="shared" si="1"/>
        <v>是</v>
      </c>
      <c r="G30" s="276"/>
      <c r="H30" s="276"/>
    </row>
    <row r="31" ht="37.5" customHeight="1" spans="1:6">
      <c r="A31" s="408" t="s">
        <v>131</v>
      </c>
      <c r="B31" s="560" t="s">
        <v>132</v>
      </c>
      <c r="C31" s="559">
        <f>SUM(C32:C35)</f>
        <v>15250</v>
      </c>
      <c r="D31" s="559">
        <f>SUM(D32:D35)</f>
        <v>9000</v>
      </c>
      <c r="E31" s="520">
        <f t="shared" si="0"/>
        <v>-0.409836065573771</v>
      </c>
      <c r="F31" s="285" t="str">
        <f t="shared" si="1"/>
        <v>是</v>
      </c>
    </row>
    <row r="32" ht="37.5" customHeight="1" spans="1:6">
      <c r="A32" s="541" t="s">
        <v>133</v>
      </c>
      <c r="B32" s="561" t="s">
        <v>134</v>
      </c>
      <c r="C32" s="374">
        <v>9566</v>
      </c>
      <c r="D32" s="374">
        <v>9000</v>
      </c>
      <c r="E32" s="375">
        <f t="shared" si="0"/>
        <v>-0.0591678862638512</v>
      </c>
      <c r="F32" s="285" t="str">
        <f t="shared" si="1"/>
        <v>是</v>
      </c>
    </row>
    <row r="33" ht="36" customHeight="1" spans="1:6">
      <c r="A33" s="541" t="s">
        <v>135</v>
      </c>
      <c r="B33" s="561" t="s">
        <v>136</v>
      </c>
      <c r="C33" s="374">
        <v>4196</v>
      </c>
      <c r="D33" s="374">
        <v>0</v>
      </c>
      <c r="E33" s="375">
        <f t="shared" si="0"/>
        <v>-1</v>
      </c>
      <c r="F33" s="285" t="str">
        <f t="shared" si="1"/>
        <v>是</v>
      </c>
    </row>
    <row r="34" ht="37.5" customHeight="1" spans="1:6">
      <c r="A34" s="562" t="s">
        <v>137</v>
      </c>
      <c r="B34" s="546" t="s">
        <v>138</v>
      </c>
      <c r="C34" s="374">
        <v>1488</v>
      </c>
      <c r="D34" s="374">
        <v>0</v>
      </c>
      <c r="E34" s="375">
        <f t="shared" si="0"/>
        <v>-1</v>
      </c>
      <c r="F34" s="285" t="str">
        <f t="shared" si="1"/>
        <v>是</v>
      </c>
    </row>
    <row r="35" s="533" customFormat="1" ht="36" hidden="1" customHeight="1" spans="1:8">
      <c r="A35" s="562" t="s">
        <v>139</v>
      </c>
      <c r="B35" s="546" t="s">
        <v>140</v>
      </c>
      <c r="C35" s="374">
        <v>0</v>
      </c>
      <c r="D35" s="374">
        <v>0</v>
      </c>
      <c r="E35" s="375">
        <f t="shared" si="0"/>
        <v>0</v>
      </c>
      <c r="F35" s="285" t="str">
        <f t="shared" si="1"/>
        <v>否</v>
      </c>
      <c r="G35" s="276"/>
      <c r="H35" s="276"/>
    </row>
    <row r="36" s="533" customFormat="1" ht="37.5" customHeight="1" spans="1:8">
      <c r="A36" s="408" t="s">
        <v>141</v>
      </c>
      <c r="B36" s="199" t="s">
        <v>142</v>
      </c>
      <c r="C36" s="559">
        <v>18200</v>
      </c>
      <c r="D36" s="559">
        <v>9165</v>
      </c>
      <c r="E36" s="520">
        <f t="shared" si="0"/>
        <v>-0.496428571428571</v>
      </c>
      <c r="F36" s="285" t="str">
        <f t="shared" si="1"/>
        <v>是</v>
      </c>
      <c r="G36" s="276"/>
      <c r="H36" s="276"/>
    </row>
    <row r="37" s="533" customFormat="1" ht="37.5" customHeight="1" spans="1:8">
      <c r="A37" s="408" t="s">
        <v>143</v>
      </c>
      <c r="B37" s="563" t="s">
        <v>144</v>
      </c>
      <c r="C37" s="559">
        <v>3160</v>
      </c>
      <c r="D37" s="559">
        <v>0</v>
      </c>
      <c r="E37" s="520">
        <f t="shared" si="0"/>
        <v>-1</v>
      </c>
      <c r="F37" s="285" t="str">
        <f t="shared" si="1"/>
        <v>是</v>
      </c>
      <c r="G37" s="276"/>
      <c r="H37" s="276"/>
    </row>
    <row r="38" ht="37.5" customHeight="1" spans="1:6">
      <c r="A38" s="547"/>
      <c r="B38" s="551" t="s">
        <v>145</v>
      </c>
      <c r="C38" s="559">
        <f>C30+C31+C36+C37</f>
        <v>252114</v>
      </c>
      <c r="D38" s="559">
        <f>D30+D31+D36+D37</f>
        <v>237978.757417</v>
      </c>
      <c r="E38" s="520">
        <f t="shared" si="0"/>
        <v>-0.0560668688886773</v>
      </c>
      <c r="F38" s="285" t="str">
        <f t="shared" si="1"/>
        <v>是</v>
      </c>
    </row>
    <row r="39" spans="2:4">
      <c r="B39" s="564"/>
      <c r="D39" s="413"/>
    </row>
    <row r="41" spans="4:4">
      <c r="D41" s="413"/>
    </row>
    <row r="43" spans="4:4">
      <c r="D43" s="413"/>
    </row>
    <row r="44" spans="4:4">
      <c r="D44" s="413"/>
    </row>
    <row r="46" spans="4:4">
      <c r="D46" s="413"/>
    </row>
    <row r="47" spans="4:4">
      <c r="D47" s="413"/>
    </row>
    <row r="48" spans="4:4">
      <c r="D48" s="413"/>
    </row>
    <row r="49" spans="4:4">
      <c r="D49" s="413"/>
    </row>
    <row r="51" spans="4:4">
      <c r="D51" s="413"/>
    </row>
  </sheetData>
  <autoFilter ref="A3:H38">
    <filterColumn colId="5">
      <customFilters>
        <customFilter operator="equal" val="是"/>
      </customFilters>
    </filterColumn>
    <extLst/>
  </autoFilter>
  <mergeCells count="1">
    <mergeCell ref="B1:E1"/>
  </mergeCells>
  <conditionalFormatting sqref="C36">
    <cfRule type="expression" dxfId="1" priority="6" stopIfTrue="1">
      <formula>"len($A:$A)=3"</formula>
    </cfRule>
    <cfRule type="expression" dxfId="1" priority="5" stopIfTrue="1">
      <formula>"len($A:$A)=3"</formula>
    </cfRule>
    <cfRule type="expression" dxfId="1" priority="4" stopIfTrue="1">
      <formula>"len($A:$A)=3"</formula>
    </cfRule>
  </conditionalFormatting>
  <conditionalFormatting sqref="C37">
    <cfRule type="expression" dxfId="1" priority="9" stopIfTrue="1">
      <formula>"len($A:$A)=3"</formula>
    </cfRule>
    <cfRule type="expression" dxfId="1" priority="8" stopIfTrue="1">
      <formula>"len($A:$A)=3"</formula>
    </cfRule>
    <cfRule type="expression" dxfId="1" priority="7" stopIfTrue="1">
      <formula>"len($A:$A)=3"</formula>
    </cfRule>
  </conditionalFormatting>
  <conditionalFormatting sqref="F4:F39">
    <cfRule type="cellIs" dxfId="2" priority="46" stopIfTrue="1" operator="lessThan">
      <formula>0</formula>
    </cfRule>
  </conditionalFormatting>
  <conditionalFormatting sqref="E2 D39:E44">
    <cfRule type="cellIs" dxfId="0" priority="62" stopIfTrue="1" operator="lessThanOrEqual">
      <formula>-1</formula>
    </cfRule>
  </conditionalFormatting>
  <conditionalFormatting sqref="C4:C29 C32:C35">
    <cfRule type="expression" dxfId="1" priority="33" stopIfTrue="1">
      <formula>"len($A:$A)=3"</formula>
    </cfRule>
    <cfRule type="expression" dxfId="1" priority="32" stopIfTrue="1">
      <formula>"len($A:$A)=3"</formula>
    </cfRule>
    <cfRule type="expression" dxfId="1" priority="31" stopIfTrue="1">
      <formula>"len($A:$A)=3"</formula>
    </cfRule>
  </conditionalFormatting>
  <conditionalFormatting sqref="D4:D29 D32:D37">
    <cfRule type="expression" dxfId="1" priority="30" stopIfTrue="1">
      <formula>"len($A:$A)=3"</formula>
    </cfRule>
    <cfRule type="expression" dxfId="1" priority="29" stopIfTrue="1">
      <formula>"len($A:$A)=3"</formula>
    </cfRule>
    <cfRule type="expression" dxfId="1" priority="28" stopIfTrue="1">
      <formula>"len($A:$A)=3"</formula>
    </cfRule>
  </conditionalFormatting>
  <conditionalFormatting sqref="E4:E29 E32:E37">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A34:B35">
    <cfRule type="expression" dxfId="1" priority="4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tabColor rgb="FF00B0F0"/>
  </sheetPr>
  <dimension ref="A1:E42"/>
  <sheetViews>
    <sheetView showGridLines="0" showZeros="0" view="pageBreakPreview" zoomScaleNormal="115" workbookViewId="0">
      <selection activeCell="D26" sqref="D26"/>
    </sheetView>
  </sheetViews>
  <sheetFormatPr defaultColWidth="9" defaultRowHeight="14.25" outlineLevelCol="4"/>
  <cols>
    <col min="1" max="1" width="52.4416666666667" style="134" customWidth="1"/>
    <col min="2" max="2" width="20.6333333333333" style="134" customWidth="1"/>
    <col min="3" max="3" width="20.6333333333333" style="135" customWidth="1"/>
    <col min="4" max="4" width="20.6333333333333" style="136" customWidth="1"/>
    <col min="5" max="5" width="11.875" style="134" hidden="1" customWidth="1"/>
    <col min="6" max="16384" width="9" style="134"/>
  </cols>
  <sheetData>
    <row r="1" s="134" customFormat="1" ht="45" customHeight="1" spans="1:4">
      <c r="A1" s="137" t="s">
        <v>3309</v>
      </c>
      <c r="B1" s="137"/>
      <c r="C1" s="137"/>
      <c r="D1" s="138"/>
    </row>
    <row r="2" s="148" customFormat="1" ht="20.1" customHeight="1" spans="1:4">
      <c r="A2" s="149"/>
      <c r="B2" s="150"/>
      <c r="C2" s="151"/>
      <c r="D2" s="152" t="s">
        <v>2</v>
      </c>
    </row>
    <row r="3" s="134" customFormat="1" ht="45" customHeight="1" spans="1:5">
      <c r="A3" s="153" t="s">
        <v>3310</v>
      </c>
      <c r="B3" s="92" t="s">
        <v>5</v>
      </c>
      <c r="C3" s="154" t="s">
        <v>6</v>
      </c>
      <c r="D3" s="93" t="s">
        <v>7</v>
      </c>
      <c r="E3" s="148" t="s">
        <v>8</v>
      </c>
    </row>
    <row r="4" s="134" customFormat="1" ht="36" customHeight="1" spans="1:5">
      <c r="A4" s="155" t="s">
        <v>3311</v>
      </c>
      <c r="B4" s="119">
        <v>14222</v>
      </c>
      <c r="C4" s="120">
        <v>13858</v>
      </c>
      <c r="D4" s="121">
        <f>IF(B4&lt;0,"",IFERROR(C4/B4-1,0))</f>
        <v>-0.0255941499085923</v>
      </c>
      <c r="E4" s="156" t="str">
        <f t="shared" ref="E4:E38" si="0">IF(A4&lt;&gt;"",IF(SUM(B4:C4)&lt;&gt;0,"是","否"),"是")</f>
        <v>是</v>
      </c>
    </row>
    <row r="5" s="134" customFormat="1" ht="36" customHeight="1" spans="1:5">
      <c r="A5" s="157" t="s">
        <v>3312</v>
      </c>
      <c r="B5" s="123">
        <v>13839</v>
      </c>
      <c r="C5" s="123">
        <v>13518</v>
      </c>
      <c r="D5" s="104">
        <f t="shared" ref="D5:D38" si="1">IF(B5&lt;0,"",IFERROR(C5/B5-1,0))</f>
        <v>-0.0231953175807501</v>
      </c>
      <c r="E5" s="156" t="str">
        <f t="shared" si="0"/>
        <v>是</v>
      </c>
    </row>
    <row r="6" s="134" customFormat="1" ht="36" customHeight="1" spans="1:5">
      <c r="A6" s="157" t="s">
        <v>3313</v>
      </c>
      <c r="B6" s="123">
        <v>27</v>
      </c>
      <c r="C6" s="123">
        <v>26</v>
      </c>
      <c r="D6" s="104">
        <f t="shared" si="1"/>
        <v>-0.0370370370370371</v>
      </c>
      <c r="E6" s="156" t="str">
        <f t="shared" si="0"/>
        <v>是</v>
      </c>
    </row>
    <row r="7" s="135" customFormat="1" ht="36" hidden="1" customHeight="1" spans="1:5">
      <c r="A7" s="157" t="s">
        <v>3314</v>
      </c>
      <c r="B7" s="124"/>
      <c r="C7" s="128"/>
      <c r="D7" s="104">
        <f t="shared" si="1"/>
        <v>0</v>
      </c>
      <c r="E7" s="156" t="str">
        <f t="shared" si="0"/>
        <v>否</v>
      </c>
    </row>
    <row r="8" s="134" customFormat="1" ht="36" customHeight="1" spans="1:5">
      <c r="A8" s="155" t="s">
        <v>3315</v>
      </c>
      <c r="B8" s="120">
        <v>25522</v>
      </c>
      <c r="C8" s="120">
        <v>26694</v>
      </c>
      <c r="D8" s="121">
        <f t="shared" si="1"/>
        <v>0.0459211660528172</v>
      </c>
      <c r="E8" s="156" t="str">
        <f t="shared" si="0"/>
        <v>是</v>
      </c>
    </row>
    <row r="9" s="134" customFormat="1" ht="36" customHeight="1" spans="1:5">
      <c r="A9" s="157" t="s">
        <v>3312</v>
      </c>
      <c r="B9" s="123">
        <v>15067</v>
      </c>
      <c r="C9" s="123">
        <v>15443</v>
      </c>
      <c r="D9" s="104">
        <f t="shared" si="1"/>
        <v>0.0249552001061923</v>
      </c>
      <c r="E9" s="156" t="str">
        <f t="shared" si="0"/>
        <v>是</v>
      </c>
    </row>
    <row r="10" s="134" customFormat="1" ht="36" customHeight="1" spans="1:5">
      <c r="A10" s="157" t="s">
        <v>3313</v>
      </c>
      <c r="B10" s="123">
        <v>22</v>
      </c>
      <c r="C10" s="123">
        <v>20</v>
      </c>
      <c r="D10" s="104">
        <f t="shared" si="1"/>
        <v>-0.0909090909090909</v>
      </c>
      <c r="E10" s="156" t="str">
        <f t="shared" si="0"/>
        <v>是</v>
      </c>
    </row>
    <row r="11" s="134" customFormat="1" ht="36" customHeight="1" spans="1:5">
      <c r="A11" s="157" t="s">
        <v>3314</v>
      </c>
      <c r="B11" s="123">
        <v>10015</v>
      </c>
      <c r="C11" s="123">
        <v>10895</v>
      </c>
      <c r="D11" s="104">
        <f t="shared" si="1"/>
        <v>0.0878681977034448</v>
      </c>
      <c r="E11" s="156" t="str">
        <f t="shared" si="0"/>
        <v>是</v>
      </c>
    </row>
    <row r="12" s="134" customFormat="1" ht="36" customHeight="1" spans="1:5">
      <c r="A12" s="155" t="s">
        <v>3316</v>
      </c>
      <c r="B12" s="127">
        <v>727</v>
      </c>
      <c r="C12" s="120">
        <v>860</v>
      </c>
      <c r="D12" s="121">
        <f t="shared" si="1"/>
        <v>0.182943603851444</v>
      </c>
      <c r="E12" s="156" t="str">
        <f t="shared" si="0"/>
        <v>是</v>
      </c>
    </row>
    <row r="13" s="134" customFormat="1" ht="36" customHeight="1" spans="1:5">
      <c r="A13" s="157" t="s">
        <v>3312</v>
      </c>
      <c r="B13" s="123">
        <v>721</v>
      </c>
      <c r="C13" s="123">
        <v>855</v>
      </c>
      <c r="D13" s="104">
        <f t="shared" si="1"/>
        <v>0.185852981969487</v>
      </c>
      <c r="E13" s="156" t="str">
        <f t="shared" si="0"/>
        <v>是</v>
      </c>
    </row>
    <row r="14" s="134" customFormat="1" ht="36" customHeight="1" spans="1:5">
      <c r="A14" s="157" t="s">
        <v>3313</v>
      </c>
      <c r="B14" s="120">
        <v>2</v>
      </c>
      <c r="C14" s="123">
        <v>2</v>
      </c>
      <c r="D14" s="104">
        <f t="shared" si="1"/>
        <v>0</v>
      </c>
      <c r="E14" s="156" t="str">
        <f t="shared" si="0"/>
        <v>是</v>
      </c>
    </row>
    <row r="15" s="134" customFormat="1" ht="36" hidden="1" customHeight="1" spans="1:5">
      <c r="A15" s="157" t="s">
        <v>3314</v>
      </c>
      <c r="B15" s="124">
        <v>0</v>
      </c>
      <c r="C15" s="125"/>
      <c r="D15" s="104">
        <f t="shared" si="1"/>
        <v>0</v>
      </c>
      <c r="E15" s="156" t="str">
        <f t="shared" si="0"/>
        <v>否</v>
      </c>
    </row>
    <row r="16" s="134" customFormat="1" ht="36" customHeight="1" spans="1:5">
      <c r="A16" s="155" t="s">
        <v>3317</v>
      </c>
      <c r="B16" s="119">
        <v>12228</v>
      </c>
      <c r="C16" s="120">
        <v>13294</v>
      </c>
      <c r="D16" s="121">
        <f t="shared" si="1"/>
        <v>0.08717697088649</v>
      </c>
      <c r="E16" s="156" t="str">
        <f t="shared" si="0"/>
        <v>是</v>
      </c>
    </row>
    <row r="17" s="134" customFormat="1" ht="36" customHeight="1" spans="1:5">
      <c r="A17" s="157" t="s">
        <v>3312</v>
      </c>
      <c r="B17" s="123">
        <v>12114</v>
      </c>
      <c r="C17" s="123">
        <v>13156</v>
      </c>
      <c r="D17" s="104">
        <f t="shared" si="1"/>
        <v>0.0860161796268779</v>
      </c>
      <c r="E17" s="156" t="str">
        <f t="shared" si="0"/>
        <v>是</v>
      </c>
    </row>
    <row r="18" s="134" customFormat="1" ht="36" customHeight="1" spans="1:5">
      <c r="A18" s="157" t="s">
        <v>3313</v>
      </c>
      <c r="B18" s="123">
        <v>28</v>
      </c>
      <c r="C18" s="123">
        <v>22</v>
      </c>
      <c r="D18" s="104">
        <f t="shared" si="1"/>
        <v>-0.214285714285714</v>
      </c>
      <c r="E18" s="156" t="str">
        <f t="shared" si="0"/>
        <v>是</v>
      </c>
    </row>
    <row r="19" s="134" customFormat="1" ht="36" customHeight="1" spans="1:5">
      <c r="A19" s="157" t="s">
        <v>3314</v>
      </c>
      <c r="B19" s="123"/>
      <c r="C19" s="123">
        <v>20</v>
      </c>
      <c r="D19" s="104">
        <f t="shared" si="1"/>
        <v>0</v>
      </c>
      <c r="E19" s="156" t="str">
        <f t="shared" si="0"/>
        <v>是</v>
      </c>
    </row>
    <row r="20" s="134" customFormat="1" ht="36" customHeight="1" spans="1:5">
      <c r="A20" s="155" t="s">
        <v>3318</v>
      </c>
      <c r="B20" s="119">
        <v>509</v>
      </c>
      <c r="C20" s="120">
        <v>593</v>
      </c>
      <c r="D20" s="121">
        <f t="shared" si="1"/>
        <v>0.165029469548134</v>
      </c>
      <c r="E20" s="156" t="str">
        <f t="shared" si="0"/>
        <v>是</v>
      </c>
    </row>
    <row r="21" s="134" customFormat="1" ht="36" customHeight="1" spans="1:5">
      <c r="A21" s="157" t="s">
        <v>3312</v>
      </c>
      <c r="B21" s="123">
        <v>508</v>
      </c>
      <c r="C21" s="123">
        <v>591</v>
      </c>
      <c r="D21" s="104">
        <f t="shared" si="1"/>
        <v>0.163385826771653</v>
      </c>
      <c r="E21" s="156" t="str">
        <f t="shared" si="0"/>
        <v>是</v>
      </c>
    </row>
    <row r="22" s="134" customFormat="1" ht="36" customHeight="1" spans="1:5">
      <c r="A22" s="157" t="s">
        <v>3313</v>
      </c>
      <c r="B22" s="123">
        <v>1</v>
      </c>
      <c r="C22" s="123">
        <v>2</v>
      </c>
      <c r="D22" s="104">
        <f t="shared" si="1"/>
        <v>1</v>
      </c>
      <c r="E22" s="156" t="str">
        <f t="shared" si="0"/>
        <v>是</v>
      </c>
    </row>
    <row r="23" s="134" customFormat="1" ht="36" hidden="1" customHeight="1" spans="1:5">
      <c r="A23" s="157" t="s">
        <v>3314</v>
      </c>
      <c r="B23" s="123"/>
      <c r="C23" s="128"/>
      <c r="D23" s="104">
        <f t="shared" si="1"/>
        <v>0</v>
      </c>
      <c r="E23" s="156" t="str">
        <f t="shared" si="0"/>
        <v>否</v>
      </c>
    </row>
    <row r="24" s="134" customFormat="1" ht="36" customHeight="1" spans="1:5">
      <c r="A24" s="155" t="s">
        <v>3319</v>
      </c>
      <c r="B24" s="119">
        <v>4573</v>
      </c>
      <c r="C24" s="120">
        <v>4634</v>
      </c>
      <c r="D24" s="121">
        <f t="shared" si="1"/>
        <v>0.0133391646621475</v>
      </c>
      <c r="E24" s="156" t="str">
        <f t="shared" si="0"/>
        <v>是</v>
      </c>
    </row>
    <row r="25" s="134" customFormat="1" ht="36" customHeight="1" spans="1:5">
      <c r="A25" s="157" t="s">
        <v>3312</v>
      </c>
      <c r="B25" s="123">
        <v>3590</v>
      </c>
      <c r="C25" s="123">
        <v>3954</v>
      </c>
      <c r="D25" s="104">
        <f t="shared" si="1"/>
        <v>0.101392757660167</v>
      </c>
      <c r="E25" s="156" t="str">
        <f t="shared" si="0"/>
        <v>是</v>
      </c>
    </row>
    <row r="26" s="134" customFormat="1" ht="36" customHeight="1" spans="1:5">
      <c r="A26" s="157" t="s">
        <v>3313</v>
      </c>
      <c r="B26" s="123">
        <v>109</v>
      </c>
      <c r="C26" s="123">
        <v>36</v>
      </c>
      <c r="D26" s="104">
        <f t="shared" si="1"/>
        <v>-0.669724770642202</v>
      </c>
      <c r="E26" s="156" t="str">
        <f t="shared" si="0"/>
        <v>是</v>
      </c>
    </row>
    <row r="27" s="134" customFormat="1" ht="36" customHeight="1" spans="1:5">
      <c r="A27" s="157" t="s">
        <v>3314</v>
      </c>
      <c r="B27" s="123">
        <v>183</v>
      </c>
      <c r="C27" s="123">
        <v>209</v>
      </c>
      <c r="D27" s="104">
        <f t="shared" si="1"/>
        <v>0.14207650273224</v>
      </c>
      <c r="E27" s="156" t="str">
        <f t="shared" si="0"/>
        <v>是</v>
      </c>
    </row>
    <row r="28" s="134" customFormat="1" ht="36" customHeight="1" spans="1:5">
      <c r="A28" s="155" t="s">
        <v>3320</v>
      </c>
      <c r="B28" s="119">
        <v>7295</v>
      </c>
      <c r="C28" s="120">
        <v>7582</v>
      </c>
      <c r="D28" s="121">
        <f t="shared" si="1"/>
        <v>0.0393420150788211</v>
      </c>
      <c r="E28" s="156" t="str">
        <f t="shared" si="0"/>
        <v>是</v>
      </c>
    </row>
    <row r="29" s="134" customFormat="1" ht="36" customHeight="1" spans="1:5">
      <c r="A29" s="157" t="s">
        <v>3312</v>
      </c>
      <c r="B29" s="123">
        <v>6684</v>
      </c>
      <c r="C29" s="123">
        <v>7104</v>
      </c>
      <c r="D29" s="104">
        <f t="shared" si="1"/>
        <v>0.0628366247755834</v>
      </c>
      <c r="E29" s="156" t="str">
        <f t="shared" si="0"/>
        <v>是</v>
      </c>
    </row>
    <row r="30" s="134" customFormat="1" ht="36" customHeight="1" spans="1:5">
      <c r="A30" s="157" t="s">
        <v>3313</v>
      </c>
      <c r="B30" s="123">
        <v>18</v>
      </c>
      <c r="C30" s="123">
        <v>13</v>
      </c>
      <c r="D30" s="104">
        <f t="shared" si="1"/>
        <v>-0.277777777777778</v>
      </c>
      <c r="E30" s="156" t="str">
        <f t="shared" si="0"/>
        <v>是</v>
      </c>
    </row>
    <row r="31" s="134" customFormat="1" ht="36" customHeight="1" spans="1:5">
      <c r="A31" s="157" t="s">
        <v>3314</v>
      </c>
      <c r="B31" s="123">
        <v>293</v>
      </c>
      <c r="C31" s="123">
        <v>314</v>
      </c>
      <c r="D31" s="104">
        <f t="shared" si="1"/>
        <v>0.0716723549488054</v>
      </c>
      <c r="E31" s="156" t="str">
        <f t="shared" si="0"/>
        <v>是</v>
      </c>
    </row>
    <row r="32" s="134" customFormat="1" ht="36" customHeight="1" spans="1:5">
      <c r="A32" s="105" t="s">
        <v>3321</v>
      </c>
      <c r="B32" s="120">
        <f>B4+B8+B12+B16+B20+B24+B28</f>
        <v>65076</v>
      </c>
      <c r="C32" s="120">
        <f>C4+C8+C12+C16+C20+C24+C28</f>
        <v>67515</v>
      </c>
      <c r="D32" s="121">
        <f t="shared" si="1"/>
        <v>0.0374792550248939</v>
      </c>
      <c r="E32" s="156" t="str">
        <f t="shared" si="0"/>
        <v>是</v>
      </c>
    </row>
    <row r="33" s="134" customFormat="1" ht="36" customHeight="1" spans="1:5">
      <c r="A33" s="157" t="s">
        <v>3322</v>
      </c>
      <c r="B33" s="129">
        <v>52523</v>
      </c>
      <c r="C33" s="123">
        <v>54621</v>
      </c>
      <c r="D33" s="104">
        <f t="shared" si="1"/>
        <v>0.0399444053081508</v>
      </c>
      <c r="E33" s="156" t="str">
        <f t="shared" si="0"/>
        <v>是</v>
      </c>
    </row>
    <row r="34" s="134" customFormat="1" ht="36" customHeight="1" spans="1:5">
      <c r="A34" s="157" t="s">
        <v>3323</v>
      </c>
      <c r="B34" s="123">
        <v>207</v>
      </c>
      <c r="C34" s="123">
        <v>121</v>
      </c>
      <c r="D34" s="104">
        <f t="shared" si="1"/>
        <v>-0.415458937198068</v>
      </c>
      <c r="E34" s="156" t="str">
        <f t="shared" si="0"/>
        <v>是</v>
      </c>
    </row>
    <row r="35" s="134" customFormat="1" ht="36" customHeight="1" spans="1:5">
      <c r="A35" s="157" t="s">
        <v>3324</v>
      </c>
      <c r="B35" s="123">
        <v>10491</v>
      </c>
      <c r="C35" s="123">
        <v>11438</v>
      </c>
      <c r="D35" s="104">
        <f t="shared" si="1"/>
        <v>0.0902678486321609</v>
      </c>
      <c r="E35" s="156" t="str">
        <f t="shared" si="0"/>
        <v>是</v>
      </c>
    </row>
    <row r="36" s="134" customFormat="1" ht="36" customHeight="1" spans="1:5">
      <c r="A36" s="106" t="s">
        <v>3325</v>
      </c>
      <c r="B36" s="130">
        <v>45251</v>
      </c>
      <c r="C36" s="120">
        <v>50291</v>
      </c>
      <c r="D36" s="121">
        <f t="shared" si="1"/>
        <v>0.111378754060684</v>
      </c>
      <c r="E36" s="156" t="str">
        <f t="shared" si="0"/>
        <v>是</v>
      </c>
    </row>
    <row r="37" s="134" customFormat="1" ht="36" hidden="1" customHeight="1" spans="1:5">
      <c r="A37" s="158" t="s">
        <v>3326</v>
      </c>
      <c r="B37" s="159"/>
      <c r="C37" s="119"/>
      <c r="D37" s="121">
        <f t="shared" si="1"/>
        <v>0</v>
      </c>
      <c r="E37" s="156" t="str">
        <f t="shared" si="0"/>
        <v>否</v>
      </c>
    </row>
    <row r="38" s="134" customFormat="1" ht="36" customHeight="1" spans="1:5">
      <c r="A38" s="105" t="s">
        <v>3327</v>
      </c>
      <c r="B38" s="131">
        <f>B32+B36</f>
        <v>110327</v>
      </c>
      <c r="C38" s="131">
        <f>C32+C36</f>
        <v>117806</v>
      </c>
      <c r="D38" s="121">
        <f t="shared" si="1"/>
        <v>0.0677893897232771</v>
      </c>
      <c r="E38" s="156" t="str">
        <f t="shared" si="0"/>
        <v>是</v>
      </c>
    </row>
    <row r="39" s="134" customFormat="1" spans="2:4">
      <c r="B39" s="147"/>
      <c r="C39" s="160"/>
      <c r="D39" s="136"/>
    </row>
    <row r="40" s="134" customFormat="1" spans="2:4">
      <c r="B40" s="147"/>
      <c r="C40" s="160"/>
      <c r="D40" s="136"/>
    </row>
    <row r="41" s="134" customFormat="1" spans="2:4">
      <c r="B41" s="147"/>
      <c r="C41" s="160"/>
      <c r="D41" s="136"/>
    </row>
    <row r="42" s="134" customFormat="1" spans="2:4">
      <c r="B42" s="147"/>
      <c r="C42" s="160"/>
      <c r="D42" s="136"/>
    </row>
  </sheetData>
  <autoFilter ref="A3:E38">
    <filterColumn colId="4">
      <customFilters>
        <customFilter operator="equal" val="是"/>
      </customFilters>
    </filterColumn>
    <extLst/>
  </autoFilter>
  <mergeCells count="1">
    <mergeCell ref="A1:D1"/>
  </mergeCells>
  <conditionalFormatting sqref="C29">
    <cfRule type="cellIs" dxfId="3" priority="5" stopIfTrue="1" operator="lessThanOrEqual">
      <formula>-1</formula>
    </cfRule>
  </conditionalFormatting>
  <conditionalFormatting sqref="D29">
    <cfRule type="cellIs" dxfId="3" priority="1" stopIfTrue="1" operator="lessThanOrEqual">
      <formula>-1</formula>
    </cfRule>
  </conditionalFormatting>
  <conditionalFormatting sqref="E4:E38">
    <cfRule type="cellIs" dxfId="3" priority="8" stopIfTrue="1" operator="lessThanOrEqual">
      <formula>-1</formula>
    </cfRule>
  </conditionalFormatting>
  <conditionalFormatting sqref="E5:E38">
    <cfRule type="cellIs" dxfId="3" priority="7" stopIfTrue="1" operator="lessThanOrEqual">
      <formula>-1</formula>
    </cfRule>
  </conditionalFormatting>
  <conditionalFormatting sqref="C13:C15 C17:C19 C25 C23 C6:C7 C9:C11">
    <cfRule type="cellIs" dxfId="3" priority="6" stopIfTrue="1" operator="lessThanOrEqual">
      <formula>-1</formula>
    </cfRule>
  </conditionalFormatting>
  <conditionalFormatting sqref="D13:D15 D17:D19 D25 D23 D6:D7 D9:D11">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1">
    <tabColor rgb="FF00B0F0"/>
  </sheetPr>
  <dimension ref="A1:E26"/>
  <sheetViews>
    <sheetView showGridLines="0" showZeros="0" view="pageBreakPreview" zoomScaleNormal="100" workbookViewId="0">
      <pane ySplit="3" topLeftCell="A18" activePane="bottomLeft" state="frozen"/>
      <selection/>
      <selection pane="bottomLeft" activeCell="D26" sqref="D26"/>
    </sheetView>
  </sheetViews>
  <sheetFormatPr defaultColWidth="9" defaultRowHeight="14.25" outlineLevelCol="4"/>
  <cols>
    <col min="1" max="1" width="45.6333333333333" style="134" customWidth="1"/>
    <col min="2" max="3" width="20.6333333333333" style="134" customWidth="1"/>
    <col min="4" max="4" width="20.6333333333333" style="136" customWidth="1"/>
    <col min="5" max="5" width="9" style="134" hidden="1" customWidth="1"/>
    <col min="6" max="16384" width="9" style="134"/>
  </cols>
  <sheetData>
    <row r="1" s="134" customFormat="1" ht="45" customHeight="1" spans="1:4">
      <c r="A1" s="137" t="s">
        <v>3328</v>
      </c>
      <c r="B1" s="137"/>
      <c r="C1" s="137"/>
      <c r="D1" s="138"/>
    </row>
    <row r="2" s="134" customFormat="1" ht="20.1" customHeight="1" spans="1:4">
      <c r="A2" s="139"/>
      <c r="B2" s="140"/>
      <c r="C2" s="141"/>
      <c r="D2" s="142" t="s">
        <v>3329</v>
      </c>
    </row>
    <row r="3" s="134" customFormat="1" ht="45" customHeight="1" spans="1:5">
      <c r="A3" s="91" t="s">
        <v>2539</v>
      </c>
      <c r="B3" s="92" t="s">
        <v>5</v>
      </c>
      <c r="C3" s="92" t="s">
        <v>6</v>
      </c>
      <c r="D3" s="93" t="s">
        <v>7</v>
      </c>
      <c r="E3" s="143" t="s">
        <v>8</v>
      </c>
    </row>
    <row r="4" s="134" customFormat="1" ht="36" customHeight="1" spans="1:5">
      <c r="A4" s="95" t="s">
        <v>3330</v>
      </c>
      <c r="B4" s="96">
        <v>26557</v>
      </c>
      <c r="C4" s="96">
        <v>28752</v>
      </c>
      <c r="D4" s="97">
        <f>IF(B4&lt;0,"",IFERROR(C4/B4-1,0))</f>
        <v>0.0826524080280153</v>
      </c>
      <c r="E4" s="144" t="str">
        <f t="shared" ref="E4:E22" si="0">IF(A4&lt;&gt;"",IF(SUM(B4:C4)&lt;&gt;0,"是","否"),"是")</f>
        <v>是</v>
      </c>
    </row>
    <row r="5" s="134" customFormat="1" ht="36" customHeight="1" spans="1:5">
      <c r="A5" s="98" t="s">
        <v>3331</v>
      </c>
      <c r="B5" s="99">
        <v>26379</v>
      </c>
      <c r="C5" s="99">
        <v>28602</v>
      </c>
      <c r="D5" s="100">
        <f t="shared" ref="D5:D22" si="1">IF(B5&lt;0,"",IFERROR(C5/B5-1,0))</f>
        <v>0.084271579665643</v>
      </c>
      <c r="E5" s="144" t="str">
        <f t="shared" si="0"/>
        <v>是</v>
      </c>
    </row>
    <row r="6" s="134" customFormat="1" ht="36" customHeight="1" spans="1:5">
      <c r="A6" s="145" t="s">
        <v>3332</v>
      </c>
      <c r="B6" s="96">
        <v>25844</v>
      </c>
      <c r="C6" s="96">
        <v>25243</v>
      </c>
      <c r="D6" s="97">
        <f t="shared" si="1"/>
        <v>-0.0232549140999845</v>
      </c>
      <c r="E6" s="144" t="str">
        <f t="shared" si="0"/>
        <v>是</v>
      </c>
    </row>
    <row r="7" s="134" customFormat="1" ht="36" customHeight="1" spans="1:5">
      <c r="A7" s="98" t="s">
        <v>3331</v>
      </c>
      <c r="B7" s="99">
        <v>25720</v>
      </c>
      <c r="C7" s="101">
        <v>25118</v>
      </c>
      <c r="D7" s="102">
        <f t="shared" si="1"/>
        <v>-0.0234059097978228</v>
      </c>
      <c r="E7" s="144" t="str">
        <f t="shared" si="0"/>
        <v>是</v>
      </c>
    </row>
    <row r="8" s="135" customFormat="1" ht="36" customHeight="1" spans="1:5">
      <c r="A8" s="95" t="s">
        <v>3333</v>
      </c>
      <c r="B8" s="96">
        <v>511</v>
      </c>
      <c r="C8" s="96">
        <v>543</v>
      </c>
      <c r="D8" s="97">
        <f t="shared" si="1"/>
        <v>0.0626223091976517</v>
      </c>
      <c r="E8" s="144" t="str">
        <f t="shared" si="0"/>
        <v>是</v>
      </c>
    </row>
    <row r="9" s="135" customFormat="1" ht="36" customHeight="1" spans="1:5">
      <c r="A9" s="98" t="s">
        <v>3331</v>
      </c>
      <c r="B9" s="99">
        <v>355</v>
      </c>
      <c r="C9" s="101">
        <v>390</v>
      </c>
      <c r="D9" s="102">
        <f t="shared" si="1"/>
        <v>0.0985915492957747</v>
      </c>
      <c r="E9" s="144" t="str">
        <f t="shared" si="0"/>
        <v>是</v>
      </c>
    </row>
    <row r="10" s="135" customFormat="1" ht="36" customHeight="1" spans="1:5">
      <c r="A10" s="95" t="s">
        <v>3334</v>
      </c>
      <c r="B10" s="96">
        <v>6905</v>
      </c>
      <c r="C10" s="96">
        <v>7390</v>
      </c>
      <c r="D10" s="97">
        <f t="shared" si="1"/>
        <v>0.0702389572773352</v>
      </c>
      <c r="E10" s="144" t="str">
        <f t="shared" si="0"/>
        <v>是</v>
      </c>
    </row>
    <row r="11" s="135" customFormat="1" ht="36" customHeight="1" spans="1:5">
      <c r="A11" s="98" t="s">
        <v>3331</v>
      </c>
      <c r="B11" s="96">
        <v>6845</v>
      </c>
      <c r="C11" s="96">
        <v>7301</v>
      </c>
      <c r="D11" s="97">
        <f t="shared" si="1"/>
        <v>0.0666179693206721</v>
      </c>
      <c r="E11" s="144" t="str">
        <f t="shared" si="0"/>
        <v>是</v>
      </c>
    </row>
    <row r="12" s="135" customFormat="1" ht="36" customHeight="1" spans="1:5">
      <c r="A12" s="95" t="s">
        <v>3335</v>
      </c>
      <c r="B12" s="96">
        <v>898</v>
      </c>
      <c r="C12" s="96">
        <v>957</v>
      </c>
      <c r="D12" s="97">
        <f t="shared" si="1"/>
        <v>0.0657015590200445</v>
      </c>
      <c r="E12" s="144" t="str">
        <f t="shared" si="0"/>
        <v>是</v>
      </c>
    </row>
    <row r="13" s="135" customFormat="1" ht="36" customHeight="1" spans="1:5">
      <c r="A13" s="98" t="s">
        <v>3331</v>
      </c>
      <c r="B13" s="99">
        <v>898</v>
      </c>
      <c r="C13" s="103">
        <v>957</v>
      </c>
      <c r="D13" s="104">
        <f t="shared" si="1"/>
        <v>0.0657015590200445</v>
      </c>
      <c r="E13" s="144" t="str">
        <f t="shared" si="0"/>
        <v>是</v>
      </c>
    </row>
    <row r="14" s="135" customFormat="1" ht="36" customHeight="1" spans="1:5">
      <c r="A14" s="95" t="s">
        <v>3336</v>
      </c>
      <c r="B14" s="96">
        <v>6528</v>
      </c>
      <c r="C14" s="96">
        <v>7915</v>
      </c>
      <c r="D14" s="97">
        <f t="shared" si="1"/>
        <v>0.212469362745098</v>
      </c>
      <c r="E14" s="144" t="str">
        <f t="shared" si="0"/>
        <v>是</v>
      </c>
    </row>
    <row r="15" s="134" customFormat="1" ht="36" customHeight="1" spans="1:5">
      <c r="A15" s="98" t="s">
        <v>3331</v>
      </c>
      <c r="B15" s="99">
        <v>6507</v>
      </c>
      <c r="C15" s="101">
        <v>7894</v>
      </c>
      <c r="D15" s="102">
        <f t="shared" si="1"/>
        <v>0.21315506377747</v>
      </c>
      <c r="E15" s="144" t="str">
        <f t="shared" si="0"/>
        <v>是</v>
      </c>
    </row>
    <row r="16" s="134" customFormat="1" ht="36" customHeight="1" spans="1:5">
      <c r="A16" s="95" t="s">
        <v>3337</v>
      </c>
      <c r="B16" s="96">
        <v>11322</v>
      </c>
      <c r="C16" s="96">
        <v>12861</v>
      </c>
      <c r="D16" s="97">
        <f t="shared" si="1"/>
        <v>0.135930047694754</v>
      </c>
      <c r="E16" s="144" t="str">
        <f t="shared" si="0"/>
        <v>是</v>
      </c>
    </row>
    <row r="17" s="134" customFormat="1" ht="36" customHeight="1" spans="1:5">
      <c r="A17" s="98" t="s">
        <v>3331</v>
      </c>
      <c r="B17" s="99">
        <v>11322</v>
      </c>
      <c r="C17" s="103">
        <v>11913</v>
      </c>
      <c r="D17" s="104">
        <f t="shared" si="1"/>
        <v>0.0521992580816111</v>
      </c>
      <c r="E17" s="144" t="str">
        <f t="shared" si="0"/>
        <v>是</v>
      </c>
    </row>
    <row r="18" s="134" customFormat="1" ht="36" customHeight="1" spans="1:5">
      <c r="A18" s="105" t="s">
        <v>3338</v>
      </c>
      <c r="B18" s="96">
        <v>78565</v>
      </c>
      <c r="C18" s="96">
        <v>83661</v>
      </c>
      <c r="D18" s="97">
        <f t="shared" si="1"/>
        <v>0.0648634888309043</v>
      </c>
      <c r="E18" s="144" t="str">
        <f t="shared" si="0"/>
        <v>是</v>
      </c>
    </row>
    <row r="19" s="134" customFormat="1" ht="36" customHeight="1" spans="1:5">
      <c r="A19" s="98" t="s">
        <v>3339</v>
      </c>
      <c r="B19" s="99">
        <v>78026</v>
      </c>
      <c r="C19" s="99">
        <v>82175</v>
      </c>
      <c r="D19" s="100">
        <f t="shared" si="1"/>
        <v>0.0531745828313639</v>
      </c>
      <c r="E19" s="144" t="str">
        <f t="shared" si="0"/>
        <v>是</v>
      </c>
    </row>
    <row r="20" s="134" customFormat="1" ht="36" hidden="1" customHeight="1" spans="1:5">
      <c r="A20" s="146" t="s">
        <v>3340</v>
      </c>
      <c r="B20" s="96"/>
      <c r="C20" s="96"/>
      <c r="D20" s="97">
        <f t="shared" si="1"/>
        <v>0</v>
      </c>
      <c r="E20" s="144" t="str">
        <f t="shared" si="0"/>
        <v>否</v>
      </c>
    </row>
    <row r="21" s="134" customFormat="1" ht="36" customHeight="1" spans="1:5">
      <c r="A21" s="106" t="s">
        <v>3341</v>
      </c>
      <c r="B21" s="96">
        <v>34895</v>
      </c>
      <c r="C21" s="96">
        <v>28796</v>
      </c>
      <c r="D21" s="97">
        <f t="shared" si="1"/>
        <v>-0.1747814873191</v>
      </c>
      <c r="E21" s="144" t="str">
        <f t="shared" si="0"/>
        <v>是</v>
      </c>
    </row>
    <row r="22" s="134" customFormat="1" ht="36" customHeight="1" spans="1:5">
      <c r="A22" s="105" t="s">
        <v>3342</v>
      </c>
      <c r="B22" s="96">
        <v>113460</v>
      </c>
      <c r="C22" s="96">
        <v>112457</v>
      </c>
      <c r="D22" s="97">
        <f t="shared" si="1"/>
        <v>-0.00884011986603206</v>
      </c>
      <c r="E22" s="144" t="str">
        <f t="shared" si="0"/>
        <v>是</v>
      </c>
    </row>
    <row r="23" s="134" customFormat="1" spans="2:4">
      <c r="B23" s="147"/>
      <c r="C23" s="147"/>
      <c r="D23" s="136"/>
    </row>
    <row r="24" s="134" customFormat="1" spans="2:4">
      <c r="B24" s="147"/>
      <c r="C24" s="147"/>
      <c r="D24" s="136"/>
    </row>
    <row r="25" s="134" customFormat="1" spans="2:4">
      <c r="B25" s="147"/>
      <c r="C25" s="147"/>
      <c r="D25" s="136"/>
    </row>
    <row r="26" s="134" customFormat="1" spans="2:4">
      <c r="B26" s="147"/>
      <c r="C26" s="147"/>
      <c r="D26" s="136"/>
    </row>
  </sheetData>
  <autoFilter ref="A3:E22">
    <filterColumn colId="4">
      <customFilters>
        <customFilter operator="equal" val="是"/>
      </customFilters>
    </filterColumn>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2">
    <tabColor rgb="FF00B0F0"/>
  </sheetPr>
  <dimension ref="A1:E42"/>
  <sheetViews>
    <sheetView showGridLines="0" showZeros="0" view="pageBreakPreview" zoomScaleNormal="100" workbookViewId="0">
      <pane ySplit="3" topLeftCell="A29" activePane="bottomLeft" state="frozen"/>
      <selection/>
      <selection pane="bottomLeft" activeCell="D26" sqref="D26"/>
    </sheetView>
  </sheetViews>
  <sheetFormatPr defaultColWidth="9" defaultRowHeight="14.25" outlineLevelCol="4"/>
  <cols>
    <col min="1" max="1" width="46.1333333333333" style="108" customWidth="1"/>
    <col min="2" max="3" width="20.6333333333333" style="108" customWidth="1"/>
    <col min="4" max="4" width="20.6333333333333" style="110" customWidth="1"/>
    <col min="5" max="5" width="7.875" style="108" hidden="1" customWidth="1"/>
    <col min="6" max="16384" width="9" style="108"/>
  </cols>
  <sheetData>
    <row r="1" s="108" customFormat="1" ht="45" customHeight="1" spans="1:4">
      <c r="A1" s="111" t="s">
        <v>3343</v>
      </c>
      <c r="B1" s="111"/>
      <c r="C1" s="111"/>
      <c r="D1" s="112"/>
    </row>
    <row r="2" s="108" customFormat="1" ht="20.1" customHeight="1" spans="1:4">
      <c r="A2" s="113"/>
      <c r="B2" s="114"/>
      <c r="C2" s="115"/>
      <c r="D2" s="116" t="s">
        <v>2</v>
      </c>
    </row>
    <row r="3" s="108" customFormat="1" ht="45" customHeight="1" spans="1:5">
      <c r="A3" s="117" t="s">
        <v>3310</v>
      </c>
      <c r="B3" s="92" t="s">
        <v>5</v>
      </c>
      <c r="C3" s="92" t="s">
        <v>6</v>
      </c>
      <c r="D3" s="93" t="s">
        <v>7</v>
      </c>
      <c r="E3" s="94" t="s">
        <v>8</v>
      </c>
    </row>
    <row r="4" s="108" customFormat="1" ht="36" customHeight="1" spans="1:5">
      <c r="A4" s="118" t="s">
        <v>3311</v>
      </c>
      <c r="B4" s="119">
        <v>14222</v>
      </c>
      <c r="C4" s="120">
        <v>13858</v>
      </c>
      <c r="D4" s="121">
        <f>IF(B4&lt;0,"",IFERROR(C4/B4-1,0))</f>
        <v>-0.0255941499085923</v>
      </c>
      <c r="E4" s="94" t="str">
        <f t="shared" ref="E4:E38" si="0">IF(A4&lt;&gt;"",IF(SUM(B4:C4)&lt;&gt;0,"是","否"),"是")</f>
        <v>是</v>
      </c>
    </row>
    <row r="5" s="108" customFormat="1" ht="36" customHeight="1" spans="1:5">
      <c r="A5" s="122" t="s">
        <v>3312</v>
      </c>
      <c r="B5" s="123">
        <v>13839</v>
      </c>
      <c r="C5" s="123">
        <v>13518</v>
      </c>
      <c r="D5" s="104">
        <f t="shared" ref="D5:D38" si="1">IF(B5&lt;0,"",IFERROR(C5/B5-1,0))</f>
        <v>-0.0231953175807501</v>
      </c>
      <c r="E5" s="94" t="str">
        <f t="shared" si="0"/>
        <v>是</v>
      </c>
    </row>
    <row r="6" s="108" customFormat="1" ht="36" customHeight="1" spans="1:5">
      <c r="A6" s="122" t="s">
        <v>3313</v>
      </c>
      <c r="B6" s="123">
        <v>27</v>
      </c>
      <c r="C6" s="123">
        <v>26</v>
      </c>
      <c r="D6" s="104">
        <f t="shared" si="1"/>
        <v>-0.0370370370370371</v>
      </c>
      <c r="E6" s="94" t="str">
        <f t="shared" si="0"/>
        <v>是</v>
      </c>
    </row>
    <row r="7" s="109" customFormat="1" ht="36" hidden="1" customHeight="1" spans="1:5">
      <c r="A7" s="122" t="s">
        <v>3314</v>
      </c>
      <c r="B7" s="124"/>
      <c r="C7" s="125"/>
      <c r="D7" s="104">
        <f t="shared" si="1"/>
        <v>0</v>
      </c>
      <c r="E7" s="94" t="str">
        <f t="shared" si="0"/>
        <v>否</v>
      </c>
    </row>
    <row r="8" s="109" customFormat="1" ht="36" customHeight="1" spans="1:5">
      <c r="A8" s="126" t="s">
        <v>3315</v>
      </c>
      <c r="B8" s="120">
        <v>25522</v>
      </c>
      <c r="C8" s="120">
        <v>26694</v>
      </c>
      <c r="D8" s="121">
        <f t="shared" si="1"/>
        <v>0.0459211660528172</v>
      </c>
      <c r="E8" s="94" t="str">
        <f t="shared" si="0"/>
        <v>是</v>
      </c>
    </row>
    <row r="9" s="109" customFormat="1" ht="36" customHeight="1" spans="1:5">
      <c r="A9" s="122" t="s">
        <v>3312</v>
      </c>
      <c r="B9" s="123">
        <v>15067</v>
      </c>
      <c r="C9" s="123">
        <v>15443</v>
      </c>
      <c r="D9" s="104">
        <f t="shared" si="1"/>
        <v>0.0249552001061923</v>
      </c>
      <c r="E9" s="94" t="str">
        <f t="shared" si="0"/>
        <v>是</v>
      </c>
    </row>
    <row r="10" s="109" customFormat="1" ht="36" customHeight="1" spans="1:5">
      <c r="A10" s="122" t="s">
        <v>3313</v>
      </c>
      <c r="B10" s="123">
        <v>22</v>
      </c>
      <c r="C10" s="123">
        <v>20</v>
      </c>
      <c r="D10" s="104">
        <f t="shared" si="1"/>
        <v>-0.0909090909090909</v>
      </c>
      <c r="E10" s="94" t="str">
        <f t="shared" si="0"/>
        <v>是</v>
      </c>
    </row>
    <row r="11" s="109" customFormat="1" ht="36" customHeight="1" spans="1:5">
      <c r="A11" s="122" t="s">
        <v>3314</v>
      </c>
      <c r="B11" s="123">
        <v>10015</v>
      </c>
      <c r="C11" s="123">
        <v>10895</v>
      </c>
      <c r="D11" s="104">
        <f t="shared" si="1"/>
        <v>0.0878681977034448</v>
      </c>
      <c r="E11" s="94" t="str">
        <f t="shared" si="0"/>
        <v>是</v>
      </c>
    </row>
    <row r="12" s="109" customFormat="1" ht="36" customHeight="1" spans="1:5">
      <c r="A12" s="118" t="s">
        <v>3316</v>
      </c>
      <c r="B12" s="127">
        <v>727</v>
      </c>
      <c r="C12" s="120">
        <v>860</v>
      </c>
      <c r="D12" s="121">
        <f t="shared" si="1"/>
        <v>0.182943603851444</v>
      </c>
      <c r="E12" s="94" t="str">
        <f t="shared" si="0"/>
        <v>是</v>
      </c>
    </row>
    <row r="13" s="108" customFormat="1" ht="34" customHeight="1" spans="1:5">
      <c r="A13" s="122" t="s">
        <v>3312</v>
      </c>
      <c r="B13" s="123">
        <v>721</v>
      </c>
      <c r="C13" s="123">
        <v>855</v>
      </c>
      <c r="D13" s="104">
        <f t="shared" si="1"/>
        <v>0.185852981969487</v>
      </c>
      <c r="E13" s="94" t="str">
        <f t="shared" si="0"/>
        <v>是</v>
      </c>
    </row>
    <row r="14" s="108" customFormat="1" ht="36" customHeight="1" spans="1:5">
      <c r="A14" s="122" t="s">
        <v>3313</v>
      </c>
      <c r="B14" s="120">
        <v>2</v>
      </c>
      <c r="C14" s="123">
        <v>2</v>
      </c>
      <c r="D14" s="104">
        <f t="shared" si="1"/>
        <v>0</v>
      </c>
      <c r="E14" s="94" t="str">
        <f t="shared" si="0"/>
        <v>是</v>
      </c>
    </row>
    <row r="15" s="108" customFormat="1" ht="34" hidden="1" customHeight="1" spans="1:5">
      <c r="A15" s="122" t="s">
        <v>3314</v>
      </c>
      <c r="B15" s="124"/>
      <c r="C15" s="125"/>
      <c r="D15" s="104">
        <f t="shared" si="1"/>
        <v>0</v>
      </c>
      <c r="E15" s="94" t="str">
        <f t="shared" si="0"/>
        <v>否</v>
      </c>
    </row>
    <row r="16" s="108" customFormat="1" ht="36" customHeight="1" spans="1:5">
      <c r="A16" s="118" t="s">
        <v>3317</v>
      </c>
      <c r="B16" s="119">
        <v>12228</v>
      </c>
      <c r="C16" s="120">
        <v>13294</v>
      </c>
      <c r="D16" s="121">
        <f t="shared" si="1"/>
        <v>0.08717697088649</v>
      </c>
      <c r="E16" s="94" t="str">
        <f t="shared" si="0"/>
        <v>是</v>
      </c>
    </row>
    <row r="17" s="108" customFormat="1" ht="36" customHeight="1" spans="1:5">
      <c r="A17" s="122" t="s">
        <v>3312</v>
      </c>
      <c r="B17" s="123">
        <v>12114</v>
      </c>
      <c r="C17" s="123">
        <v>13156</v>
      </c>
      <c r="D17" s="104">
        <f t="shared" si="1"/>
        <v>0.0860161796268779</v>
      </c>
      <c r="E17" s="94" t="str">
        <f t="shared" si="0"/>
        <v>是</v>
      </c>
    </row>
    <row r="18" s="108" customFormat="1" ht="36" customHeight="1" spans="1:5">
      <c r="A18" s="122" t="s">
        <v>3313</v>
      </c>
      <c r="B18" s="123">
        <v>28</v>
      </c>
      <c r="C18" s="123">
        <v>22</v>
      </c>
      <c r="D18" s="104">
        <f t="shared" si="1"/>
        <v>-0.214285714285714</v>
      </c>
      <c r="E18" s="94" t="str">
        <f t="shared" si="0"/>
        <v>是</v>
      </c>
    </row>
    <row r="19" s="108" customFormat="1" ht="36" customHeight="1" spans="1:5">
      <c r="A19" s="122" t="s">
        <v>3314</v>
      </c>
      <c r="B19" s="123"/>
      <c r="C19" s="123">
        <v>20</v>
      </c>
      <c r="D19" s="104">
        <f t="shared" si="1"/>
        <v>0</v>
      </c>
      <c r="E19" s="94" t="str">
        <f t="shared" si="0"/>
        <v>是</v>
      </c>
    </row>
    <row r="20" s="108" customFormat="1" ht="36" customHeight="1" spans="1:5">
      <c r="A20" s="118" t="s">
        <v>3318</v>
      </c>
      <c r="B20" s="119">
        <v>509</v>
      </c>
      <c r="C20" s="120">
        <v>593</v>
      </c>
      <c r="D20" s="121">
        <f t="shared" si="1"/>
        <v>0.165029469548134</v>
      </c>
      <c r="E20" s="94" t="str">
        <f t="shared" si="0"/>
        <v>是</v>
      </c>
    </row>
    <row r="21" s="108" customFormat="1" ht="36" customHeight="1" spans="1:5">
      <c r="A21" s="122" t="s">
        <v>3312</v>
      </c>
      <c r="B21" s="123">
        <v>508</v>
      </c>
      <c r="C21" s="123">
        <v>591</v>
      </c>
      <c r="D21" s="104">
        <f t="shared" si="1"/>
        <v>0.163385826771653</v>
      </c>
      <c r="E21" s="94" t="str">
        <f t="shared" si="0"/>
        <v>是</v>
      </c>
    </row>
    <row r="22" s="108" customFormat="1" ht="36" customHeight="1" spans="1:5">
      <c r="A22" s="122" t="s">
        <v>3313</v>
      </c>
      <c r="B22" s="123">
        <v>1</v>
      </c>
      <c r="C22" s="123">
        <v>2</v>
      </c>
      <c r="D22" s="104">
        <f t="shared" si="1"/>
        <v>1</v>
      </c>
      <c r="E22" s="94" t="str">
        <f t="shared" si="0"/>
        <v>是</v>
      </c>
    </row>
    <row r="23" s="108" customFormat="1" ht="36" hidden="1" customHeight="1" spans="1:5">
      <c r="A23" s="122" t="s">
        <v>3314</v>
      </c>
      <c r="B23" s="123"/>
      <c r="C23" s="128"/>
      <c r="D23" s="104">
        <f t="shared" si="1"/>
        <v>0</v>
      </c>
      <c r="E23" s="94" t="str">
        <f t="shared" si="0"/>
        <v>否</v>
      </c>
    </row>
    <row r="24" s="108" customFormat="1" ht="36" customHeight="1" spans="1:5">
      <c r="A24" s="118" t="s">
        <v>3319</v>
      </c>
      <c r="B24" s="119">
        <v>4573</v>
      </c>
      <c r="C24" s="120">
        <v>4634</v>
      </c>
      <c r="D24" s="121">
        <f t="shared" si="1"/>
        <v>0.0133391646621475</v>
      </c>
      <c r="E24" s="94" t="str">
        <f t="shared" si="0"/>
        <v>是</v>
      </c>
    </row>
    <row r="25" s="108" customFormat="1" ht="36" customHeight="1" spans="1:5">
      <c r="A25" s="122" t="s">
        <v>3312</v>
      </c>
      <c r="B25" s="123">
        <v>3590</v>
      </c>
      <c r="C25" s="123">
        <v>3954</v>
      </c>
      <c r="D25" s="104">
        <f t="shared" si="1"/>
        <v>0.101392757660167</v>
      </c>
      <c r="E25" s="94" t="str">
        <f t="shared" si="0"/>
        <v>是</v>
      </c>
    </row>
    <row r="26" s="108" customFormat="1" ht="36" customHeight="1" spans="1:5">
      <c r="A26" s="122" t="s">
        <v>3313</v>
      </c>
      <c r="B26" s="123">
        <v>109</v>
      </c>
      <c r="C26" s="123">
        <v>36</v>
      </c>
      <c r="D26" s="104">
        <f t="shared" si="1"/>
        <v>-0.669724770642202</v>
      </c>
      <c r="E26" s="94" t="str">
        <f t="shared" si="0"/>
        <v>是</v>
      </c>
    </row>
    <row r="27" s="108" customFormat="1" ht="36" customHeight="1" spans="1:5">
      <c r="A27" s="122" t="s">
        <v>3314</v>
      </c>
      <c r="B27" s="123">
        <v>183</v>
      </c>
      <c r="C27" s="123">
        <v>209</v>
      </c>
      <c r="D27" s="104">
        <f t="shared" si="1"/>
        <v>0.14207650273224</v>
      </c>
      <c r="E27" s="94" t="str">
        <f t="shared" si="0"/>
        <v>是</v>
      </c>
    </row>
    <row r="28" s="108" customFormat="1" ht="36" customHeight="1" spans="1:5">
      <c r="A28" s="118" t="s">
        <v>3320</v>
      </c>
      <c r="B28" s="119">
        <v>7295</v>
      </c>
      <c r="C28" s="120">
        <v>7582</v>
      </c>
      <c r="D28" s="121">
        <f t="shared" si="1"/>
        <v>0.0393420150788211</v>
      </c>
      <c r="E28" s="94" t="str">
        <f t="shared" si="0"/>
        <v>是</v>
      </c>
    </row>
    <row r="29" s="108" customFormat="1" ht="36" customHeight="1" spans="1:5">
      <c r="A29" s="122" t="s">
        <v>3312</v>
      </c>
      <c r="B29" s="123">
        <v>6684</v>
      </c>
      <c r="C29" s="123">
        <v>7104</v>
      </c>
      <c r="D29" s="104">
        <f t="shared" si="1"/>
        <v>0.0628366247755834</v>
      </c>
      <c r="E29" s="94" t="str">
        <f t="shared" si="0"/>
        <v>是</v>
      </c>
    </row>
    <row r="30" s="108" customFormat="1" ht="36" customHeight="1" spans="1:5">
      <c r="A30" s="122" t="s">
        <v>3313</v>
      </c>
      <c r="B30" s="123">
        <v>18</v>
      </c>
      <c r="C30" s="123">
        <v>13</v>
      </c>
      <c r="D30" s="104">
        <f t="shared" si="1"/>
        <v>-0.277777777777778</v>
      </c>
      <c r="E30" s="94" t="str">
        <f t="shared" si="0"/>
        <v>是</v>
      </c>
    </row>
    <row r="31" s="108" customFormat="1" ht="36" customHeight="1" spans="1:5">
      <c r="A31" s="122" t="s">
        <v>3314</v>
      </c>
      <c r="B31" s="123">
        <v>293</v>
      </c>
      <c r="C31" s="123">
        <v>314</v>
      </c>
      <c r="D31" s="104">
        <f t="shared" si="1"/>
        <v>0.0716723549488054</v>
      </c>
      <c r="E31" s="94" t="str">
        <f t="shared" si="0"/>
        <v>是</v>
      </c>
    </row>
    <row r="32" s="108" customFormat="1" ht="36" customHeight="1" spans="1:5">
      <c r="A32" s="105" t="s">
        <v>3321</v>
      </c>
      <c r="B32" s="120">
        <f>B4+B8+B12+B16+B20+B24+B28</f>
        <v>65076</v>
      </c>
      <c r="C32" s="120">
        <f>C4+C8+C12+C16+C20+C24+C28</f>
        <v>67515</v>
      </c>
      <c r="D32" s="121">
        <f t="shared" si="1"/>
        <v>0.0374792550248939</v>
      </c>
      <c r="E32" s="94" t="str">
        <f t="shared" si="0"/>
        <v>是</v>
      </c>
    </row>
    <row r="33" s="108" customFormat="1" ht="36" customHeight="1" spans="1:5">
      <c r="A33" s="122" t="s">
        <v>3322</v>
      </c>
      <c r="B33" s="129">
        <v>52523</v>
      </c>
      <c r="C33" s="123">
        <v>54621</v>
      </c>
      <c r="D33" s="104">
        <f t="shared" si="1"/>
        <v>0.0399444053081508</v>
      </c>
      <c r="E33" s="94" t="str">
        <f t="shared" si="0"/>
        <v>是</v>
      </c>
    </row>
    <row r="34" s="108" customFormat="1" ht="36" customHeight="1" spans="1:5">
      <c r="A34" s="122" t="s">
        <v>3323</v>
      </c>
      <c r="B34" s="123">
        <v>207</v>
      </c>
      <c r="C34" s="123">
        <v>121</v>
      </c>
      <c r="D34" s="104">
        <f t="shared" si="1"/>
        <v>-0.415458937198068</v>
      </c>
      <c r="E34" s="94" t="str">
        <f t="shared" si="0"/>
        <v>是</v>
      </c>
    </row>
    <row r="35" s="108" customFormat="1" ht="36" customHeight="1" spans="1:5">
      <c r="A35" s="122" t="s">
        <v>3324</v>
      </c>
      <c r="B35" s="123">
        <v>10491</v>
      </c>
      <c r="C35" s="123">
        <v>11438</v>
      </c>
      <c r="D35" s="104">
        <f t="shared" si="1"/>
        <v>0.0902678486321609</v>
      </c>
      <c r="E35" s="94" t="str">
        <f t="shared" si="0"/>
        <v>是</v>
      </c>
    </row>
    <row r="36" s="108" customFormat="1" ht="36" customHeight="1" spans="1:5">
      <c r="A36" s="106" t="s">
        <v>3325</v>
      </c>
      <c r="B36" s="130">
        <v>45251</v>
      </c>
      <c r="C36" s="120">
        <v>50291</v>
      </c>
      <c r="D36" s="121">
        <f t="shared" si="1"/>
        <v>0.111378754060684</v>
      </c>
      <c r="E36" s="94" t="str">
        <f t="shared" si="0"/>
        <v>是</v>
      </c>
    </row>
    <row r="37" s="108" customFormat="1" ht="36" hidden="1" customHeight="1" spans="1:5">
      <c r="A37" s="106" t="s">
        <v>3326</v>
      </c>
      <c r="B37" s="131"/>
      <c r="C37" s="132"/>
      <c r="D37" s="121">
        <f t="shared" si="1"/>
        <v>0</v>
      </c>
      <c r="E37" s="94" t="str">
        <f t="shared" si="0"/>
        <v>否</v>
      </c>
    </row>
    <row r="38" s="108" customFormat="1" ht="36" customHeight="1" spans="1:5">
      <c r="A38" s="105" t="s">
        <v>3327</v>
      </c>
      <c r="B38" s="131">
        <f>B32+B36</f>
        <v>110327</v>
      </c>
      <c r="C38" s="131">
        <f>C32+C36</f>
        <v>117806</v>
      </c>
      <c r="D38" s="121">
        <f t="shared" si="1"/>
        <v>0.0677893897232771</v>
      </c>
      <c r="E38" s="94" t="str">
        <f t="shared" si="0"/>
        <v>是</v>
      </c>
    </row>
    <row r="39" s="108" customFormat="1" spans="2:4">
      <c r="B39" s="133"/>
      <c r="C39" s="133"/>
      <c r="D39" s="110"/>
    </row>
    <row r="40" s="108" customFormat="1" spans="2:4">
      <c r="B40" s="133"/>
      <c r="C40" s="133"/>
      <c r="D40" s="110"/>
    </row>
    <row r="41" s="108" customFormat="1" spans="2:4">
      <c r="B41" s="133"/>
      <c r="C41" s="133"/>
      <c r="D41" s="110"/>
    </row>
    <row r="42" s="108" customFormat="1" spans="2:4">
      <c r="B42" s="133"/>
      <c r="C42" s="133"/>
      <c r="D42" s="110"/>
    </row>
  </sheetData>
  <autoFilter ref="A3:E38">
    <filterColumn colId="4">
      <customFilters>
        <customFilter operator="equal" val="是"/>
      </customFilters>
    </filterColumn>
    <extLst/>
  </autoFilter>
  <mergeCells count="1">
    <mergeCell ref="A1:D1"/>
  </mergeCells>
  <conditionalFormatting sqref="C6">
    <cfRule type="cellIs" dxfId="3" priority="15" stopIfTrue="1" operator="lessThanOrEqual">
      <formula>-1</formula>
    </cfRule>
  </conditionalFormatting>
  <conditionalFormatting sqref="D6">
    <cfRule type="cellIs" dxfId="3" priority="7" stopIfTrue="1" operator="lessThanOrEqual">
      <formula>-1</formula>
    </cfRule>
  </conditionalFormatting>
  <conditionalFormatting sqref="C23">
    <cfRule type="cellIs" dxfId="3" priority="11" stopIfTrue="1" operator="lessThanOrEqual">
      <formula>-1</formula>
    </cfRule>
  </conditionalFormatting>
  <conditionalFormatting sqref="D23">
    <cfRule type="cellIs" dxfId="3" priority="3" stopIfTrue="1" operator="lessThanOrEqual">
      <formula>-1</formula>
    </cfRule>
  </conditionalFormatting>
  <conditionalFormatting sqref="C25">
    <cfRule type="cellIs" dxfId="3" priority="10" stopIfTrue="1" operator="lessThanOrEqual">
      <formula>-1</formula>
    </cfRule>
  </conditionalFormatting>
  <conditionalFormatting sqref="D25">
    <cfRule type="cellIs" dxfId="3" priority="2" stopIfTrue="1" operator="lessThanOrEqual">
      <formula>-1</formula>
    </cfRule>
  </conditionalFormatting>
  <conditionalFormatting sqref="C29">
    <cfRule type="cellIs" dxfId="3" priority="9" stopIfTrue="1" operator="lessThanOrEqual">
      <formula>-1</formula>
    </cfRule>
  </conditionalFormatting>
  <conditionalFormatting sqref="D29">
    <cfRule type="cellIs" dxfId="3" priority="1" stopIfTrue="1" operator="lessThanOrEqual">
      <formula>-1</formula>
    </cfRule>
  </conditionalFormatting>
  <conditionalFormatting sqref="C9:C11">
    <cfRule type="cellIs" dxfId="3" priority="14" stopIfTrue="1" operator="lessThanOrEqual">
      <formula>-1</formula>
    </cfRule>
  </conditionalFormatting>
  <conditionalFormatting sqref="C13:C14">
    <cfRule type="cellIs" dxfId="3" priority="13" stopIfTrue="1" operator="lessThanOrEqual">
      <formula>-1</formula>
    </cfRule>
  </conditionalFormatting>
  <conditionalFormatting sqref="C17:C19">
    <cfRule type="cellIs" dxfId="3" priority="12" stopIfTrue="1" operator="lessThanOrEqual">
      <formula>-1</formula>
    </cfRule>
  </conditionalFormatting>
  <conditionalFormatting sqref="D9:D11">
    <cfRule type="cellIs" dxfId="3" priority="6" stopIfTrue="1" operator="lessThanOrEqual">
      <formula>-1</formula>
    </cfRule>
  </conditionalFormatting>
  <conditionalFormatting sqref="D13:D14">
    <cfRule type="cellIs" dxfId="3" priority="5" stopIfTrue="1" operator="lessThanOrEqual">
      <formula>-1</formula>
    </cfRule>
  </conditionalFormatting>
  <conditionalFormatting sqref="D17:D19">
    <cfRule type="cellIs" dxfId="3" priority="4" stopIfTrue="1" operator="lessThanOrEqual">
      <formula>-1</formula>
    </cfRule>
  </conditionalFormatting>
  <conditionalFormatting sqref="E28:E32">
    <cfRule type="cellIs" dxfId="4" priority="17" stopIfTrue="1" operator="lessThan">
      <formula>0</formula>
    </cfRule>
  </conditionalFormatting>
  <conditionalFormatting sqref="C15 C7">
    <cfRule type="cellIs" dxfId="3" priority="16" stopIfTrue="1" operator="lessThanOrEqual">
      <formula>-1</formula>
    </cfRule>
  </conditionalFormatting>
  <conditionalFormatting sqref="D15 D7">
    <cfRule type="cellIs" dxfId="3" priority="8"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3">
    <tabColor rgb="FF00B0F0"/>
  </sheetPr>
  <dimension ref="A1:E26"/>
  <sheetViews>
    <sheetView showGridLines="0" showZeros="0" view="pageBreakPreview" zoomScaleNormal="100" workbookViewId="0">
      <selection activeCell="D26" sqref="D26"/>
    </sheetView>
  </sheetViews>
  <sheetFormatPr defaultColWidth="9" defaultRowHeight="14.25" outlineLevelCol="4"/>
  <cols>
    <col min="1" max="1" width="50.75" style="82" customWidth="1"/>
    <col min="2" max="3" width="20.6333333333333" style="83" customWidth="1"/>
    <col min="4" max="4" width="20.6333333333333" style="84" customWidth="1"/>
    <col min="5" max="5" width="8.25" style="82" hidden="1" customWidth="1"/>
    <col min="6" max="7" width="12.6333333333333" style="82"/>
    <col min="8" max="246" width="9" style="82"/>
    <col min="247" max="247" width="41.6333333333333" style="82" customWidth="1"/>
    <col min="248" max="249" width="14.5" style="82" customWidth="1"/>
    <col min="250" max="250" width="13.8833333333333" style="82" customWidth="1"/>
    <col min="251" max="253" width="9" style="82"/>
    <col min="254" max="255" width="10.5" style="82" customWidth="1"/>
    <col min="256" max="502" width="9" style="82"/>
    <col min="503" max="503" width="41.6333333333333" style="82" customWidth="1"/>
    <col min="504" max="505" width="14.5" style="82" customWidth="1"/>
    <col min="506" max="506" width="13.8833333333333" style="82" customWidth="1"/>
    <col min="507" max="509" width="9" style="82"/>
    <col min="510" max="511" width="10.5" style="82" customWidth="1"/>
    <col min="512" max="758" width="9" style="82"/>
    <col min="759" max="759" width="41.6333333333333" style="82" customWidth="1"/>
    <col min="760" max="761" width="14.5" style="82" customWidth="1"/>
    <col min="762" max="762" width="13.8833333333333" style="82" customWidth="1"/>
    <col min="763" max="765" width="9" style="82"/>
    <col min="766" max="767" width="10.5" style="82" customWidth="1"/>
    <col min="768" max="1014" width="9" style="82"/>
    <col min="1015" max="1015" width="41.6333333333333" style="82" customWidth="1"/>
    <col min="1016" max="1017" width="14.5" style="82" customWidth="1"/>
    <col min="1018" max="1018" width="13.8833333333333" style="82" customWidth="1"/>
    <col min="1019" max="1021" width="9" style="82"/>
    <col min="1022" max="1023" width="10.5" style="82" customWidth="1"/>
    <col min="1024" max="1270" width="9" style="82"/>
    <col min="1271" max="1271" width="41.6333333333333" style="82" customWidth="1"/>
    <col min="1272" max="1273" width="14.5" style="82" customWidth="1"/>
    <col min="1274" max="1274" width="13.8833333333333" style="82" customWidth="1"/>
    <col min="1275" max="1277" width="9" style="82"/>
    <col min="1278" max="1279" width="10.5" style="82" customWidth="1"/>
    <col min="1280" max="1526" width="9" style="82"/>
    <col min="1527" max="1527" width="41.6333333333333" style="82" customWidth="1"/>
    <col min="1528" max="1529" width="14.5" style="82" customWidth="1"/>
    <col min="1530" max="1530" width="13.8833333333333" style="82" customWidth="1"/>
    <col min="1531" max="1533" width="9" style="82"/>
    <col min="1534" max="1535" width="10.5" style="82" customWidth="1"/>
    <col min="1536" max="1782" width="9" style="82"/>
    <col min="1783" max="1783" width="41.6333333333333" style="82" customWidth="1"/>
    <col min="1784" max="1785" width="14.5" style="82" customWidth="1"/>
    <col min="1786" max="1786" width="13.8833333333333" style="82" customWidth="1"/>
    <col min="1787" max="1789" width="9" style="82"/>
    <col min="1790" max="1791" width="10.5" style="82" customWidth="1"/>
    <col min="1792" max="2038" width="9" style="82"/>
    <col min="2039" max="2039" width="41.6333333333333" style="82" customWidth="1"/>
    <col min="2040" max="2041" width="14.5" style="82" customWidth="1"/>
    <col min="2042" max="2042" width="13.8833333333333" style="82" customWidth="1"/>
    <col min="2043" max="2045" width="9" style="82"/>
    <col min="2046" max="2047" width="10.5" style="82" customWidth="1"/>
    <col min="2048" max="2294" width="9" style="82"/>
    <col min="2295" max="2295" width="41.6333333333333" style="82" customWidth="1"/>
    <col min="2296" max="2297" width="14.5" style="82" customWidth="1"/>
    <col min="2298" max="2298" width="13.8833333333333" style="82" customWidth="1"/>
    <col min="2299" max="2301" width="9" style="82"/>
    <col min="2302" max="2303" width="10.5" style="82" customWidth="1"/>
    <col min="2304" max="2550" width="9" style="82"/>
    <col min="2551" max="2551" width="41.6333333333333" style="82" customWidth="1"/>
    <col min="2552" max="2553" width="14.5" style="82" customWidth="1"/>
    <col min="2554" max="2554" width="13.8833333333333" style="82" customWidth="1"/>
    <col min="2555" max="2557" width="9" style="82"/>
    <col min="2558" max="2559" width="10.5" style="82" customWidth="1"/>
    <col min="2560" max="2806" width="9" style="82"/>
    <col min="2807" max="2807" width="41.6333333333333" style="82" customWidth="1"/>
    <col min="2808" max="2809" width="14.5" style="82" customWidth="1"/>
    <col min="2810" max="2810" width="13.8833333333333" style="82" customWidth="1"/>
    <col min="2811" max="2813" width="9" style="82"/>
    <col min="2814" max="2815" width="10.5" style="82" customWidth="1"/>
    <col min="2816" max="3062" width="9" style="82"/>
    <col min="3063" max="3063" width="41.6333333333333" style="82" customWidth="1"/>
    <col min="3064" max="3065" width="14.5" style="82" customWidth="1"/>
    <col min="3066" max="3066" width="13.8833333333333" style="82" customWidth="1"/>
    <col min="3067" max="3069" width="9" style="82"/>
    <col min="3070" max="3071" width="10.5" style="82" customWidth="1"/>
    <col min="3072" max="3318" width="9" style="82"/>
    <col min="3319" max="3319" width="41.6333333333333" style="82" customWidth="1"/>
    <col min="3320" max="3321" width="14.5" style="82" customWidth="1"/>
    <col min="3322" max="3322" width="13.8833333333333" style="82" customWidth="1"/>
    <col min="3323" max="3325" width="9" style="82"/>
    <col min="3326" max="3327" width="10.5" style="82" customWidth="1"/>
    <col min="3328" max="3574" width="9" style="82"/>
    <col min="3575" max="3575" width="41.6333333333333" style="82" customWidth="1"/>
    <col min="3576" max="3577" width="14.5" style="82" customWidth="1"/>
    <col min="3578" max="3578" width="13.8833333333333" style="82" customWidth="1"/>
    <col min="3579" max="3581" width="9" style="82"/>
    <col min="3582" max="3583" width="10.5" style="82" customWidth="1"/>
    <col min="3584" max="3830" width="9" style="82"/>
    <col min="3831" max="3831" width="41.6333333333333" style="82" customWidth="1"/>
    <col min="3832" max="3833" width="14.5" style="82" customWidth="1"/>
    <col min="3834" max="3834" width="13.8833333333333" style="82" customWidth="1"/>
    <col min="3835" max="3837" width="9" style="82"/>
    <col min="3838" max="3839" width="10.5" style="82" customWidth="1"/>
    <col min="3840" max="4086" width="9" style="82"/>
    <col min="4087" max="4087" width="41.6333333333333" style="82" customWidth="1"/>
    <col min="4088" max="4089" width="14.5" style="82" customWidth="1"/>
    <col min="4090" max="4090" width="13.8833333333333" style="82" customWidth="1"/>
    <col min="4091" max="4093" width="9" style="82"/>
    <col min="4094" max="4095" width="10.5" style="82" customWidth="1"/>
    <col min="4096" max="4342" width="9" style="82"/>
    <col min="4343" max="4343" width="41.6333333333333" style="82" customWidth="1"/>
    <col min="4344" max="4345" width="14.5" style="82" customWidth="1"/>
    <col min="4346" max="4346" width="13.8833333333333" style="82" customWidth="1"/>
    <col min="4347" max="4349" width="9" style="82"/>
    <col min="4350" max="4351" width="10.5" style="82" customWidth="1"/>
    <col min="4352" max="4598" width="9" style="82"/>
    <col min="4599" max="4599" width="41.6333333333333" style="82" customWidth="1"/>
    <col min="4600" max="4601" width="14.5" style="82" customWidth="1"/>
    <col min="4602" max="4602" width="13.8833333333333" style="82" customWidth="1"/>
    <col min="4603" max="4605" width="9" style="82"/>
    <col min="4606" max="4607" width="10.5" style="82" customWidth="1"/>
    <col min="4608" max="4854" width="9" style="82"/>
    <col min="4855" max="4855" width="41.6333333333333" style="82" customWidth="1"/>
    <col min="4856" max="4857" width="14.5" style="82" customWidth="1"/>
    <col min="4858" max="4858" width="13.8833333333333" style="82" customWidth="1"/>
    <col min="4859" max="4861" width="9" style="82"/>
    <col min="4862" max="4863" width="10.5" style="82" customWidth="1"/>
    <col min="4864" max="5110" width="9" style="82"/>
    <col min="5111" max="5111" width="41.6333333333333" style="82" customWidth="1"/>
    <col min="5112" max="5113" width="14.5" style="82" customWidth="1"/>
    <col min="5114" max="5114" width="13.8833333333333" style="82" customWidth="1"/>
    <col min="5115" max="5117" width="9" style="82"/>
    <col min="5118" max="5119" width="10.5" style="82" customWidth="1"/>
    <col min="5120" max="5366" width="9" style="82"/>
    <col min="5367" max="5367" width="41.6333333333333" style="82" customWidth="1"/>
    <col min="5368" max="5369" width="14.5" style="82" customWidth="1"/>
    <col min="5370" max="5370" width="13.8833333333333" style="82" customWidth="1"/>
    <col min="5371" max="5373" width="9" style="82"/>
    <col min="5374" max="5375" width="10.5" style="82" customWidth="1"/>
    <col min="5376" max="5622" width="9" style="82"/>
    <col min="5623" max="5623" width="41.6333333333333" style="82" customWidth="1"/>
    <col min="5624" max="5625" width="14.5" style="82" customWidth="1"/>
    <col min="5626" max="5626" width="13.8833333333333" style="82" customWidth="1"/>
    <col min="5627" max="5629" width="9" style="82"/>
    <col min="5630" max="5631" width="10.5" style="82" customWidth="1"/>
    <col min="5632" max="5878" width="9" style="82"/>
    <col min="5879" max="5879" width="41.6333333333333" style="82" customWidth="1"/>
    <col min="5880" max="5881" width="14.5" style="82" customWidth="1"/>
    <col min="5882" max="5882" width="13.8833333333333" style="82" customWidth="1"/>
    <col min="5883" max="5885" width="9" style="82"/>
    <col min="5886" max="5887" width="10.5" style="82" customWidth="1"/>
    <col min="5888" max="6134" width="9" style="82"/>
    <col min="6135" max="6135" width="41.6333333333333" style="82" customWidth="1"/>
    <col min="6136" max="6137" width="14.5" style="82" customWidth="1"/>
    <col min="6138" max="6138" width="13.8833333333333" style="82" customWidth="1"/>
    <col min="6139" max="6141" width="9" style="82"/>
    <col min="6142" max="6143" width="10.5" style="82" customWidth="1"/>
    <col min="6144" max="6390" width="9" style="82"/>
    <col min="6391" max="6391" width="41.6333333333333" style="82" customWidth="1"/>
    <col min="6392" max="6393" width="14.5" style="82" customWidth="1"/>
    <col min="6394" max="6394" width="13.8833333333333" style="82" customWidth="1"/>
    <col min="6395" max="6397" width="9" style="82"/>
    <col min="6398" max="6399" width="10.5" style="82" customWidth="1"/>
    <col min="6400" max="6646" width="9" style="82"/>
    <col min="6647" max="6647" width="41.6333333333333" style="82" customWidth="1"/>
    <col min="6648" max="6649" width="14.5" style="82" customWidth="1"/>
    <col min="6650" max="6650" width="13.8833333333333" style="82" customWidth="1"/>
    <col min="6651" max="6653" width="9" style="82"/>
    <col min="6654" max="6655" width="10.5" style="82" customWidth="1"/>
    <col min="6656" max="6902" width="9" style="82"/>
    <col min="6903" max="6903" width="41.6333333333333" style="82" customWidth="1"/>
    <col min="6904" max="6905" width="14.5" style="82" customWidth="1"/>
    <col min="6906" max="6906" width="13.8833333333333" style="82" customWidth="1"/>
    <col min="6907" max="6909" width="9" style="82"/>
    <col min="6910" max="6911" width="10.5" style="82" customWidth="1"/>
    <col min="6912" max="7158" width="9" style="82"/>
    <col min="7159" max="7159" width="41.6333333333333" style="82" customWidth="1"/>
    <col min="7160" max="7161" width="14.5" style="82" customWidth="1"/>
    <col min="7162" max="7162" width="13.8833333333333" style="82" customWidth="1"/>
    <col min="7163" max="7165" width="9" style="82"/>
    <col min="7166" max="7167" width="10.5" style="82" customWidth="1"/>
    <col min="7168" max="7414" width="9" style="82"/>
    <col min="7415" max="7415" width="41.6333333333333" style="82" customWidth="1"/>
    <col min="7416" max="7417" width="14.5" style="82" customWidth="1"/>
    <col min="7418" max="7418" width="13.8833333333333" style="82" customWidth="1"/>
    <col min="7419" max="7421" width="9" style="82"/>
    <col min="7422" max="7423" width="10.5" style="82" customWidth="1"/>
    <col min="7424" max="7670" width="9" style="82"/>
    <col min="7671" max="7671" width="41.6333333333333" style="82" customWidth="1"/>
    <col min="7672" max="7673" width="14.5" style="82" customWidth="1"/>
    <col min="7674" max="7674" width="13.8833333333333" style="82" customWidth="1"/>
    <col min="7675" max="7677" width="9" style="82"/>
    <col min="7678" max="7679" width="10.5" style="82" customWidth="1"/>
    <col min="7680" max="7926" width="9" style="82"/>
    <col min="7927" max="7927" width="41.6333333333333" style="82" customWidth="1"/>
    <col min="7928" max="7929" width="14.5" style="82" customWidth="1"/>
    <col min="7930" max="7930" width="13.8833333333333" style="82" customWidth="1"/>
    <col min="7931" max="7933" width="9" style="82"/>
    <col min="7934" max="7935" width="10.5" style="82" customWidth="1"/>
    <col min="7936" max="8182" width="9" style="82"/>
    <col min="8183" max="8183" width="41.6333333333333" style="82" customWidth="1"/>
    <col min="8184" max="8185" width="14.5" style="82" customWidth="1"/>
    <col min="8186" max="8186" width="13.8833333333333" style="82" customWidth="1"/>
    <col min="8187" max="8189" width="9" style="82"/>
    <col min="8190" max="8191" width="10.5" style="82" customWidth="1"/>
    <col min="8192" max="8438" width="9" style="82"/>
    <col min="8439" max="8439" width="41.6333333333333" style="82" customWidth="1"/>
    <col min="8440" max="8441" width="14.5" style="82" customWidth="1"/>
    <col min="8442" max="8442" width="13.8833333333333" style="82" customWidth="1"/>
    <col min="8443" max="8445" width="9" style="82"/>
    <col min="8446" max="8447" width="10.5" style="82" customWidth="1"/>
    <col min="8448" max="8694" width="9" style="82"/>
    <col min="8695" max="8695" width="41.6333333333333" style="82" customWidth="1"/>
    <col min="8696" max="8697" width="14.5" style="82" customWidth="1"/>
    <col min="8698" max="8698" width="13.8833333333333" style="82" customWidth="1"/>
    <col min="8699" max="8701" width="9" style="82"/>
    <col min="8702" max="8703" width="10.5" style="82" customWidth="1"/>
    <col min="8704" max="8950" width="9" style="82"/>
    <col min="8951" max="8951" width="41.6333333333333" style="82" customWidth="1"/>
    <col min="8952" max="8953" width="14.5" style="82" customWidth="1"/>
    <col min="8954" max="8954" width="13.8833333333333" style="82" customWidth="1"/>
    <col min="8955" max="8957" width="9" style="82"/>
    <col min="8958" max="8959" width="10.5" style="82" customWidth="1"/>
    <col min="8960" max="9206" width="9" style="82"/>
    <col min="9207" max="9207" width="41.6333333333333" style="82" customWidth="1"/>
    <col min="9208" max="9209" width="14.5" style="82" customWidth="1"/>
    <col min="9210" max="9210" width="13.8833333333333" style="82" customWidth="1"/>
    <col min="9211" max="9213" width="9" style="82"/>
    <col min="9214" max="9215" width="10.5" style="82" customWidth="1"/>
    <col min="9216" max="9462" width="9" style="82"/>
    <col min="9463" max="9463" width="41.6333333333333" style="82" customWidth="1"/>
    <col min="9464" max="9465" width="14.5" style="82" customWidth="1"/>
    <col min="9466" max="9466" width="13.8833333333333" style="82" customWidth="1"/>
    <col min="9467" max="9469" width="9" style="82"/>
    <col min="9470" max="9471" width="10.5" style="82" customWidth="1"/>
    <col min="9472" max="9718" width="9" style="82"/>
    <col min="9719" max="9719" width="41.6333333333333" style="82" customWidth="1"/>
    <col min="9720" max="9721" width="14.5" style="82" customWidth="1"/>
    <col min="9722" max="9722" width="13.8833333333333" style="82" customWidth="1"/>
    <col min="9723" max="9725" width="9" style="82"/>
    <col min="9726" max="9727" width="10.5" style="82" customWidth="1"/>
    <col min="9728" max="9974" width="9" style="82"/>
    <col min="9975" max="9975" width="41.6333333333333" style="82" customWidth="1"/>
    <col min="9976" max="9977" width="14.5" style="82" customWidth="1"/>
    <col min="9978" max="9978" width="13.8833333333333" style="82" customWidth="1"/>
    <col min="9979" max="9981" width="9" style="82"/>
    <col min="9982" max="9983" width="10.5" style="82" customWidth="1"/>
    <col min="9984" max="10230" width="9" style="82"/>
    <col min="10231" max="10231" width="41.6333333333333" style="82" customWidth="1"/>
    <col min="10232" max="10233" width="14.5" style="82" customWidth="1"/>
    <col min="10234" max="10234" width="13.8833333333333" style="82" customWidth="1"/>
    <col min="10235" max="10237" width="9" style="82"/>
    <col min="10238" max="10239" width="10.5" style="82" customWidth="1"/>
    <col min="10240" max="10486" width="9" style="82"/>
    <col min="10487" max="10487" width="41.6333333333333" style="82" customWidth="1"/>
    <col min="10488" max="10489" width="14.5" style="82" customWidth="1"/>
    <col min="10490" max="10490" width="13.8833333333333" style="82" customWidth="1"/>
    <col min="10491" max="10493" width="9" style="82"/>
    <col min="10494" max="10495" width="10.5" style="82" customWidth="1"/>
    <col min="10496" max="10742" width="9" style="82"/>
    <col min="10743" max="10743" width="41.6333333333333" style="82" customWidth="1"/>
    <col min="10744" max="10745" width="14.5" style="82" customWidth="1"/>
    <col min="10746" max="10746" width="13.8833333333333" style="82" customWidth="1"/>
    <col min="10747" max="10749" width="9" style="82"/>
    <col min="10750" max="10751" width="10.5" style="82" customWidth="1"/>
    <col min="10752" max="10998" width="9" style="82"/>
    <col min="10999" max="10999" width="41.6333333333333" style="82" customWidth="1"/>
    <col min="11000" max="11001" width="14.5" style="82" customWidth="1"/>
    <col min="11002" max="11002" width="13.8833333333333" style="82" customWidth="1"/>
    <col min="11003" max="11005" width="9" style="82"/>
    <col min="11006" max="11007" width="10.5" style="82" customWidth="1"/>
    <col min="11008" max="11254" width="9" style="82"/>
    <col min="11255" max="11255" width="41.6333333333333" style="82" customWidth="1"/>
    <col min="11256" max="11257" width="14.5" style="82" customWidth="1"/>
    <col min="11258" max="11258" width="13.8833333333333" style="82" customWidth="1"/>
    <col min="11259" max="11261" width="9" style="82"/>
    <col min="11262" max="11263" width="10.5" style="82" customWidth="1"/>
    <col min="11264" max="11510" width="9" style="82"/>
    <col min="11511" max="11511" width="41.6333333333333" style="82" customWidth="1"/>
    <col min="11512" max="11513" width="14.5" style="82" customWidth="1"/>
    <col min="11514" max="11514" width="13.8833333333333" style="82" customWidth="1"/>
    <col min="11515" max="11517" width="9" style="82"/>
    <col min="11518" max="11519" width="10.5" style="82" customWidth="1"/>
    <col min="11520" max="11766" width="9" style="82"/>
    <col min="11767" max="11767" width="41.6333333333333" style="82" customWidth="1"/>
    <col min="11768" max="11769" width="14.5" style="82" customWidth="1"/>
    <col min="11770" max="11770" width="13.8833333333333" style="82" customWidth="1"/>
    <col min="11771" max="11773" width="9" style="82"/>
    <col min="11774" max="11775" width="10.5" style="82" customWidth="1"/>
    <col min="11776" max="12022" width="9" style="82"/>
    <col min="12023" max="12023" width="41.6333333333333" style="82" customWidth="1"/>
    <col min="12024" max="12025" width="14.5" style="82" customWidth="1"/>
    <col min="12026" max="12026" width="13.8833333333333" style="82" customWidth="1"/>
    <col min="12027" max="12029" width="9" style="82"/>
    <col min="12030" max="12031" width="10.5" style="82" customWidth="1"/>
    <col min="12032" max="12278" width="9" style="82"/>
    <col min="12279" max="12279" width="41.6333333333333" style="82" customWidth="1"/>
    <col min="12280" max="12281" width="14.5" style="82" customWidth="1"/>
    <col min="12282" max="12282" width="13.8833333333333" style="82" customWidth="1"/>
    <col min="12283" max="12285" width="9" style="82"/>
    <col min="12286" max="12287" width="10.5" style="82" customWidth="1"/>
    <col min="12288" max="12534" width="9" style="82"/>
    <col min="12535" max="12535" width="41.6333333333333" style="82" customWidth="1"/>
    <col min="12536" max="12537" width="14.5" style="82" customWidth="1"/>
    <col min="12538" max="12538" width="13.8833333333333" style="82" customWidth="1"/>
    <col min="12539" max="12541" width="9" style="82"/>
    <col min="12542" max="12543" width="10.5" style="82" customWidth="1"/>
    <col min="12544" max="12790" width="9" style="82"/>
    <col min="12791" max="12791" width="41.6333333333333" style="82" customWidth="1"/>
    <col min="12792" max="12793" width="14.5" style="82" customWidth="1"/>
    <col min="12794" max="12794" width="13.8833333333333" style="82" customWidth="1"/>
    <col min="12795" max="12797" width="9" style="82"/>
    <col min="12798" max="12799" width="10.5" style="82" customWidth="1"/>
    <col min="12800" max="13046" width="9" style="82"/>
    <col min="13047" max="13047" width="41.6333333333333" style="82" customWidth="1"/>
    <col min="13048" max="13049" width="14.5" style="82" customWidth="1"/>
    <col min="13050" max="13050" width="13.8833333333333" style="82" customWidth="1"/>
    <col min="13051" max="13053" width="9" style="82"/>
    <col min="13054" max="13055" width="10.5" style="82" customWidth="1"/>
    <col min="13056" max="13302" width="9" style="82"/>
    <col min="13303" max="13303" width="41.6333333333333" style="82" customWidth="1"/>
    <col min="13304" max="13305" width="14.5" style="82" customWidth="1"/>
    <col min="13306" max="13306" width="13.8833333333333" style="82" customWidth="1"/>
    <col min="13307" max="13309" width="9" style="82"/>
    <col min="13310" max="13311" width="10.5" style="82" customWidth="1"/>
    <col min="13312" max="13558" width="9" style="82"/>
    <col min="13559" max="13559" width="41.6333333333333" style="82" customWidth="1"/>
    <col min="13560" max="13561" width="14.5" style="82" customWidth="1"/>
    <col min="13562" max="13562" width="13.8833333333333" style="82" customWidth="1"/>
    <col min="13563" max="13565" width="9" style="82"/>
    <col min="13566" max="13567" width="10.5" style="82" customWidth="1"/>
    <col min="13568" max="13814" width="9" style="82"/>
    <col min="13815" max="13815" width="41.6333333333333" style="82" customWidth="1"/>
    <col min="13816" max="13817" width="14.5" style="82" customWidth="1"/>
    <col min="13818" max="13818" width="13.8833333333333" style="82" customWidth="1"/>
    <col min="13819" max="13821" width="9" style="82"/>
    <col min="13822" max="13823" width="10.5" style="82" customWidth="1"/>
    <col min="13824" max="14070" width="9" style="82"/>
    <col min="14071" max="14071" width="41.6333333333333" style="82" customWidth="1"/>
    <col min="14072" max="14073" width="14.5" style="82" customWidth="1"/>
    <col min="14074" max="14074" width="13.8833333333333" style="82" customWidth="1"/>
    <col min="14075" max="14077" width="9" style="82"/>
    <col min="14078" max="14079" width="10.5" style="82" customWidth="1"/>
    <col min="14080" max="14326" width="9" style="82"/>
    <col min="14327" max="14327" width="41.6333333333333" style="82" customWidth="1"/>
    <col min="14328" max="14329" width="14.5" style="82" customWidth="1"/>
    <col min="14330" max="14330" width="13.8833333333333" style="82" customWidth="1"/>
    <col min="14331" max="14333" width="9" style="82"/>
    <col min="14334" max="14335" width="10.5" style="82" customWidth="1"/>
    <col min="14336" max="14582" width="9" style="82"/>
    <col min="14583" max="14583" width="41.6333333333333" style="82" customWidth="1"/>
    <col min="14584" max="14585" width="14.5" style="82" customWidth="1"/>
    <col min="14586" max="14586" width="13.8833333333333" style="82" customWidth="1"/>
    <col min="14587" max="14589" width="9" style="82"/>
    <col min="14590" max="14591" width="10.5" style="82" customWidth="1"/>
    <col min="14592" max="14838" width="9" style="82"/>
    <col min="14839" max="14839" width="41.6333333333333" style="82" customWidth="1"/>
    <col min="14840" max="14841" width="14.5" style="82" customWidth="1"/>
    <col min="14842" max="14842" width="13.8833333333333" style="82" customWidth="1"/>
    <col min="14843" max="14845" width="9" style="82"/>
    <col min="14846" max="14847" width="10.5" style="82" customWidth="1"/>
    <col min="14848" max="15094" width="9" style="82"/>
    <col min="15095" max="15095" width="41.6333333333333" style="82" customWidth="1"/>
    <col min="15096" max="15097" width="14.5" style="82" customWidth="1"/>
    <col min="15098" max="15098" width="13.8833333333333" style="82" customWidth="1"/>
    <col min="15099" max="15101" width="9" style="82"/>
    <col min="15102" max="15103" width="10.5" style="82" customWidth="1"/>
    <col min="15104" max="15350" width="9" style="82"/>
    <col min="15351" max="15351" width="41.6333333333333" style="82" customWidth="1"/>
    <col min="15352" max="15353" width="14.5" style="82" customWidth="1"/>
    <col min="15354" max="15354" width="13.8833333333333" style="82" customWidth="1"/>
    <col min="15355" max="15357" width="9" style="82"/>
    <col min="15358" max="15359" width="10.5" style="82" customWidth="1"/>
    <col min="15360" max="15606" width="9" style="82"/>
    <col min="15607" max="15607" width="41.6333333333333" style="82" customWidth="1"/>
    <col min="15608" max="15609" width="14.5" style="82" customWidth="1"/>
    <col min="15610" max="15610" width="13.8833333333333" style="82" customWidth="1"/>
    <col min="15611" max="15613" width="9" style="82"/>
    <col min="15614" max="15615" width="10.5" style="82" customWidth="1"/>
    <col min="15616" max="15862" width="9" style="82"/>
    <col min="15863" max="15863" width="41.6333333333333" style="82" customWidth="1"/>
    <col min="15864" max="15865" width="14.5" style="82" customWidth="1"/>
    <col min="15866" max="15866" width="13.8833333333333" style="82" customWidth="1"/>
    <col min="15867" max="15869" width="9" style="82"/>
    <col min="15870" max="15871" width="10.5" style="82" customWidth="1"/>
    <col min="15872" max="16118" width="9" style="82"/>
    <col min="16119" max="16119" width="41.6333333333333" style="82" customWidth="1"/>
    <col min="16120" max="16121" width="14.5" style="82" customWidth="1"/>
    <col min="16122" max="16122" width="13.8833333333333" style="82" customWidth="1"/>
    <col min="16123" max="16125" width="9" style="82"/>
    <col min="16126" max="16127" width="10.5" style="82" customWidth="1"/>
    <col min="16128" max="16384" width="9" style="82"/>
  </cols>
  <sheetData>
    <row r="1" ht="45" customHeight="1" spans="1:4">
      <c r="A1" s="67" t="s">
        <v>3344</v>
      </c>
      <c r="B1" s="85"/>
      <c r="C1" s="85"/>
      <c r="D1" s="86"/>
    </row>
    <row r="2" ht="20.1" customHeight="1" spans="1:4">
      <c r="A2" s="87"/>
      <c r="B2" s="88"/>
      <c r="C2" s="89"/>
      <c r="D2" s="90" t="s">
        <v>3221</v>
      </c>
    </row>
    <row r="3" ht="45" customHeight="1" spans="1:5">
      <c r="A3" s="91" t="s">
        <v>2539</v>
      </c>
      <c r="B3" s="92" t="s">
        <v>5</v>
      </c>
      <c r="C3" s="92" t="s">
        <v>6</v>
      </c>
      <c r="D3" s="93" t="s">
        <v>7</v>
      </c>
      <c r="E3" s="94" t="s">
        <v>8</v>
      </c>
    </row>
    <row r="4" ht="36" customHeight="1" spans="1:5">
      <c r="A4" s="95" t="s">
        <v>3330</v>
      </c>
      <c r="B4" s="96">
        <v>26557</v>
      </c>
      <c r="C4" s="96">
        <v>28752</v>
      </c>
      <c r="D4" s="97">
        <f>IF(B4&lt;0,"",IFERROR(C4/B4-1,0))</f>
        <v>0.0826524080280153</v>
      </c>
      <c r="E4" s="94" t="str">
        <f t="shared" ref="E4:E22" si="0">IF(A4&lt;&gt;"",IF(SUM(B4:C4)&lt;&gt;0,"是","否"),"是")</f>
        <v>是</v>
      </c>
    </row>
    <row r="5" ht="36" customHeight="1" spans="1:5">
      <c r="A5" s="98" t="s">
        <v>3331</v>
      </c>
      <c r="B5" s="99">
        <v>26379</v>
      </c>
      <c r="C5" s="99">
        <v>28602</v>
      </c>
      <c r="D5" s="100">
        <f t="shared" ref="D5:D22" si="1">IF(B5&lt;0,"",IFERROR(C5/B5-1,0))</f>
        <v>0.084271579665643</v>
      </c>
      <c r="E5" s="94" t="str">
        <f t="shared" si="0"/>
        <v>是</v>
      </c>
    </row>
    <row r="6" ht="36" customHeight="1" spans="1:5">
      <c r="A6" s="95" t="s">
        <v>3332</v>
      </c>
      <c r="B6" s="96">
        <v>25844</v>
      </c>
      <c r="C6" s="96">
        <v>25243</v>
      </c>
      <c r="D6" s="97">
        <f t="shared" si="1"/>
        <v>-0.0232549140999845</v>
      </c>
      <c r="E6" s="94" t="str">
        <f t="shared" si="0"/>
        <v>是</v>
      </c>
    </row>
    <row r="7" ht="36" customHeight="1" spans="1:5">
      <c r="A7" s="98" t="s">
        <v>3331</v>
      </c>
      <c r="B7" s="99">
        <v>25720</v>
      </c>
      <c r="C7" s="101">
        <v>25118</v>
      </c>
      <c r="D7" s="102">
        <f t="shared" si="1"/>
        <v>-0.0234059097978228</v>
      </c>
      <c r="E7" s="94" t="str">
        <f t="shared" si="0"/>
        <v>是</v>
      </c>
    </row>
    <row r="8" ht="33" customHeight="1" spans="1:5">
      <c r="A8" s="95" t="s">
        <v>3333</v>
      </c>
      <c r="B8" s="96">
        <v>511</v>
      </c>
      <c r="C8" s="96">
        <v>543</v>
      </c>
      <c r="D8" s="97">
        <f t="shared" si="1"/>
        <v>0.0626223091976517</v>
      </c>
      <c r="E8" s="94" t="str">
        <f t="shared" si="0"/>
        <v>是</v>
      </c>
    </row>
    <row r="9" ht="33" customHeight="1" spans="1:5">
      <c r="A9" s="98" t="s">
        <v>3331</v>
      </c>
      <c r="B9" s="99">
        <v>355</v>
      </c>
      <c r="C9" s="101">
        <v>390</v>
      </c>
      <c r="D9" s="102">
        <f t="shared" si="1"/>
        <v>0.0985915492957747</v>
      </c>
      <c r="E9" s="94" t="str">
        <f t="shared" si="0"/>
        <v>是</v>
      </c>
    </row>
    <row r="10" ht="36" customHeight="1" spans="1:5">
      <c r="A10" s="95" t="s">
        <v>3334</v>
      </c>
      <c r="B10" s="96">
        <v>6905</v>
      </c>
      <c r="C10" s="96">
        <v>7390</v>
      </c>
      <c r="D10" s="97">
        <f t="shared" si="1"/>
        <v>0.0702389572773352</v>
      </c>
      <c r="E10" s="94" t="str">
        <f t="shared" si="0"/>
        <v>是</v>
      </c>
    </row>
    <row r="11" ht="36" customHeight="1" spans="1:5">
      <c r="A11" s="98" t="s">
        <v>3331</v>
      </c>
      <c r="B11" s="96">
        <v>6845</v>
      </c>
      <c r="C11" s="96">
        <v>7301</v>
      </c>
      <c r="D11" s="97">
        <f t="shared" si="1"/>
        <v>0.0666179693206721</v>
      </c>
      <c r="E11" s="94" t="str">
        <f t="shared" si="0"/>
        <v>是</v>
      </c>
    </row>
    <row r="12" ht="36" customHeight="1" spans="1:5">
      <c r="A12" s="95" t="s">
        <v>3335</v>
      </c>
      <c r="B12" s="96">
        <v>898</v>
      </c>
      <c r="C12" s="96">
        <v>957</v>
      </c>
      <c r="D12" s="97">
        <f t="shared" si="1"/>
        <v>0.0657015590200445</v>
      </c>
      <c r="E12" s="94" t="str">
        <f t="shared" si="0"/>
        <v>是</v>
      </c>
    </row>
    <row r="13" ht="36" customHeight="1" spans="1:5">
      <c r="A13" s="98" t="s">
        <v>3331</v>
      </c>
      <c r="B13" s="99">
        <v>898</v>
      </c>
      <c r="C13" s="103">
        <v>957</v>
      </c>
      <c r="D13" s="104">
        <f t="shared" si="1"/>
        <v>0.0657015590200445</v>
      </c>
      <c r="E13" s="94" t="str">
        <f t="shared" si="0"/>
        <v>是</v>
      </c>
    </row>
    <row r="14" s="81" customFormat="1" ht="33" customHeight="1" spans="1:5">
      <c r="A14" s="95" t="s">
        <v>3336</v>
      </c>
      <c r="B14" s="96">
        <v>6528</v>
      </c>
      <c r="C14" s="96">
        <v>7915</v>
      </c>
      <c r="D14" s="97">
        <f t="shared" si="1"/>
        <v>0.212469362745098</v>
      </c>
      <c r="E14" s="94" t="str">
        <f t="shared" si="0"/>
        <v>是</v>
      </c>
    </row>
    <row r="15" ht="36" customHeight="1" spans="1:5">
      <c r="A15" s="98" t="s">
        <v>3331</v>
      </c>
      <c r="B15" s="99">
        <v>6507</v>
      </c>
      <c r="C15" s="101">
        <v>7894</v>
      </c>
      <c r="D15" s="102">
        <f t="shared" si="1"/>
        <v>0.21315506377747</v>
      </c>
      <c r="E15" s="94" t="str">
        <f t="shared" si="0"/>
        <v>是</v>
      </c>
    </row>
    <row r="16" ht="36" customHeight="1" spans="1:5">
      <c r="A16" s="95" t="s">
        <v>3337</v>
      </c>
      <c r="B16" s="96">
        <v>11322</v>
      </c>
      <c r="C16" s="96">
        <v>12861</v>
      </c>
      <c r="D16" s="97">
        <f t="shared" si="1"/>
        <v>0.135930047694754</v>
      </c>
      <c r="E16" s="94" t="str">
        <f t="shared" si="0"/>
        <v>是</v>
      </c>
    </row>
    <row r="17" ht="36" customHeight="1" spans="1:5">
      <c r="A17" s="98" t="s">
        <v>3331</v>
      </c>
      <c r="B17" s="99">
        <v>11322</v>
      </c>
      <c r="C17" s="103">
        <v>11913</v>
      </c>
      <c r="D17" s="104">
        <f t="shared" si="1"/>
        <v>0.0521992580816111</v>
      </c>
      <c r="E17" s="94" t="str">
        <f t="shared" si="0"/>
        <v>是</v>
      </c>
    </row>
    <row r="18" ht="36" customHeight="1" spans="1:5">
      <c r="A18" s="105" t="s">
        <v>3338</v>
      </c>
      <c r="B18" s="96">
        <v>78565</v>
      </c>
      <c r="C18" s="96">
        <v>83661</v>
      </c>
      <c r="D18" s="97">
        <f t="shared" si="1"/>
        <v>0.0648634888309043</v>
      </c>
      <c r="E18" s="94" t="str">
        <f t="shared" si="0"/>
        <v>是</v>
      </c>
    </row>
    <row r="19" ht="36" customHeight="1" spans="1:5">
      <c r="A19" s="98" t="s">
        <v>3339</v>
      </c>
      <c r="B19" s="99">
        <v>78026</v>
      </c>
      <c r="C19" s="99">
        <v>82175</v>
      </c>
      <c r="D19" s="100">
        <f t="shared" si="1"/>
        <v>0.0531745828313639</v>
      </c>
      <c r="E19" s="94" t="str">
        <f t="shared" si="0"/>
        <v>是</v>
      </c>
    </row>
    <row r="20" ht="36" hidden="1" customHeight="1" spans="1:5">
      <c r="A20" s="95" t="s">
        <v>3340</v>
      </c>
      <c r="B20" s="96"/>
      <c r="C20" s="96"/>
      <c r="D20" s="97">
        <f t="shared" si="1"/>
        <v>0</v>
      </c>
      <c r="E20" s="94" t="str">
        <f t="shared" si="0"/>
        <v>否</v>
      </c>
    </row>
    <row r="21" ht="36" customHeight="1" spans="1:5">
      <c r="A21" s="106" t="s">
        <v>3341</v>
      </c>
      <c r="B21" s="96">
        <v>34895</v>
      </c>
      <c r="C21" s="96">
        <v>28796</v>
      </c>
      <c r="D21" s="97">
        <f t="shared" si="1"/>
        <v>-0.1747814873191</v>
      </c>
      <c r="E21" s="94" t="str">
        <f t="shared" si="0"/>
        <v>是</v>
      </c>
    </row>
    <row r="22" ht="36" customHeight="1" spans="1:5">
      <c r="A22" s="105" t="s">
        <v>3342</v>
      </c>
      <c r="B22" s="96">
        <v>113460</v>
      </c>
      <c r="C22" s="96">
        <v>112457</v>
      </c>
      <c r="D22" s="97">
        <f t="shared" si="1"/>
        <v>-0.00884011986603206</v>
      </c>
      <c r="E22" s="94" t="str">
        <f t="shared" si="0"/>
        <v>是</v>
      </c>
    </row>
    <row r="23" spans="2:3">
      <c r="B23" s="107"/>
      <c r="C23" s="107"/>
    </row>
    <row r="24" spans="2:3">
      <c r="B24" s="107"/>
      <c r="C24" s="107"/>
    </row>
    <row r="25" spans="2:3">
      <c r="B25" s="107"/>
      <c r="C25" s="107"/>
    </row>
    <row r="26" spans="2:3">
      <c r="B26" s="107"/>
      <c r="C26" s="107"/>
    </row>
  </sheetData>
  <autoFilter ref="A3:E22">
    <filterColumn colId="4">
      <customFilters>
        <customFilter operator="equal" val="是"/>
      </customFilters>
    </filterColumn>
    <extLst/>
  </autoFilter>
  <mergeCells count="1">
    <mergeCell ref="A1:D1"/>
  </mergeCells>
  <conditionalFormatting sqref="E16:F16">
    <cfRule type="cellIs" dxfId="4" priority="3" stopIfTrue="1" operator="lessThan">
      <formula>0</formula>
    </cfRule>
  </conditionalFormatting>
  <conditionalFormatting sqref="B20">
    <cfRule type="cellIs" dxfId="4"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33"/>
  <sheetViews>
    <sheetView zoomScale="85" zoomScaleNormal="85" workbookViewId="0">
      <selection activeCell="D26" sqref="D26"/>
    </sheetView>
  </sheetViews>
  <sheetFormatPr defaultColWidth="10" defaultRowHeight="13.5" outlineLevelCol="6"/>
  <cols>
    <col min="1" max="1" width="24.6333333333333" style="18" customWidth="1"/>
    <col min="2" max="7" width="15.6333333333333" style="66" customWidth="1"/>
    <col min="8" max="8" width="9.76666666666667" style="18" customWidth="1"/>
    <col min="9" max="16384" width="10" style="18"/>
  </cols>
  <sheetData>
    <row r="1" s="18" customFormat="1" ht="30" customHeight="1" spans="1:7">
      <c r="A1" s="48"/>
      <c r="B1" s="66"/>
      <c r="C1" s="66"/>
      <c r="D1" s="66"/>
      <c r="E1" s="66"/>
      <c r="F1" s="66"/>
      <c r="G1" s="66"/>
    </row>
    <row r="2" s="18" customFormat="1" ht="28.6" customHeight="1" spans="1:7">
      <c r="A2" s="67" t="s">
        <v>3345</v>
      </c>
      <c r="B2" s="68"/>
      <c r="C2" s="68"/>
      <c r="D2" s="68"/>
      <c r="E2" s="68"/>
      <c r="F2" s="68"/>
      <c r="G2" s="68"/>
    </row>
    <row r="3" s="18" customFormat="1" ht="23" customHeight="1" spans="1:7">
      <c r="A3" s="54"/>
      <c r="B3" s="69"/>
      <c r="C3" s="66"/>
      <c r="D3" s="66"/>
      <c r="E3" s="66"/>
      <c r="F3" s="70" t="s">
        <v>3346</v>
      </c>
      <c r="G3" s="70"/>
    </row>
    <row r="4" s="18" customFormat="1" ht="30" customHeight="1" spans="1:7">
      <c r="A4" s="60" t="s">
        <v>3347</v>
      </c>
      <c r="B4" s="71" t="s">
        <v>3348</v>
      </c>
      <c r="C4" s="71"/>
      <c r="D4" s="71"/>
      <c r="E4" s="71" t="s">
        <v>3349</v>
      </c>
      <c r="F4" s="71"/>
      <c r="G4" s="71"/>
    </row>
    <row r="5" s="18" customFormat="1" ht="30" customHeight="1" spans="1:7">
      <c r="A5" s="60"/>
      <c r="B5" s="72"/>
      <c r="C5" s="71" t="s">
        <v>3350</v>
      </c>
      <c r="D5" s="71" t="s">
        <v>3351</v>
      </c>
      <c r="E5" s="72"/>
      <c r="F5" s="71" t="s">
        <v>3350</v>
      </c>
      <c r="G5" s="71" t="s">
        <v>3351</v>
      </c>
    </row>
    <row r="6" s="18" customFormat="1" ht="30" customHeight="1" spans="1:7">
      <c r="A6" s="60" t="s">
        <v>3352</v>
      </c>
      <c r="B6" s="71" t="s">
        <v>3353</v>
      </c>
      <c r="C6" s="71" t="s">
        <v>3354</v>
      </c>
      <c r="D6" s="71" t="s">
        <v>3355</v>
      </c>
      <c r="E6" s="71" t="s">
        <v>3356</v>
      </c>
      <c r="F6" s="71" t="s">
        <v>3357</v>
      </c>
      <c r="G6" s="71" t="s">
        <v>3358</v>
      </c>
    </row>
    <row r="7" s="18" customFormat="1" ht="30" customHeight="1" spans="1:7">
      <c r="A7" s="62" t="s">
        <v>3359</v>
      </c>
      <c r="B7" s="72"/>
      <c r="C7" s="72"/>
      <c r="D7" s="72"/>
      <c r="E7" s="72"/>
      <c r="F7" s="72"/>
      <c r="G7" s="72"/>
    </row>
    <row r="8" s="18" customFormat="1" ht="30" customHeight="1" spans="1:7">
      <c r="A8" s="62" t="s">
        <v>3360</v>
      </c>
      <c r="B8" s="72"/>
      <c r="C8" s="72"/>
      <c r="D8" s="72"/>
      <c r="E8" s="72"/>
      <c r="F8" s="72"/>
      <c r="G8" s="72"/>
    </row>
    <row r="9" s="18" customFormat="1" ht="44" customHeight="1" spans="1:7">
      <c r="A9" s="73" t="s">
        <v>3361</v>
      </c>
      <c r="B9" s="72"/>
      <c r="C9" s="72"/>
      <c r="D9" s="72"/>
      <c r="E9" s="72"/>
      <c r="F9" s="72"/>
      <c r="G9" s="72"/>
    </row>
    <row r="10" s="31" customFormat="1" ht="30" customHeight="1" spans="1:7">
      <c r="A10" s="73" t="s">
        <v>3362</v>
      </c>
      <c r="B10" s="74">
        <f>C10+D10</f>
        <v>38.26</v>
      </c>
      <c r="C10" s="74">
        <v>11.39</v>
      </c>
      <c r="D10" s="74">
        <v>26.87</v>
      </c>
      <c r="E10" s="74">
        <f>F10+G10</f>
        <v>37.99</v>
      </c>
      <c r="F10" s="74">
        <v>9.96</v>
      </c>
      <c r="G10" s="74">
        <v>28.03</v>
      </c>
    </row>
    <row r="11" s="31" customFormat="1" ht="30" customHeight="1" spans="1:7">
      <c r="A11" s="73" t="s">
        <v>3363</v>
      </c>
      <c r="B11" s="72"/>
      <c r="C11" s="72"/>
      <c r="D11" s="72"/>
      <c r="E11" s="72"/>
      <c r="F11" s="72"/>
      <c r="G11" s="72"/>
    </row>
    <row r="12" s="31" customFormat="1" ht="30" customHeight="1" spans="1:7">
      <c r="A12" s="73" t="s">
        <v>3364</v>
      </c>
      <c r="B12" s="72"/>
      <c r="C12" s="72"/>
      <c r="D12" s="72"/>
      <c r="E12" s="72"/>
      <c r="F12" s="72"/>
      <c r="G12" s="72"/>
    </row>
    <row r="13" s="65" customFormat="1" ht="25" customHeight="1" spans="1:7">
      <c r="A13" s="47" t="s">
        <v>3365</v>
      </c>
      <c r="B13" s="75"/>
      <c r="C13" s="75"/>
      <c r="D13" s="75"/>
      <c r="E13" s="75"/>
      <c r="F13" s="75"/>
      <c r="G13" s="75"/>
    </row>
    <row r="14" s="65" customFormat="1" ht="25" customHeight="1" spans="1:7">
      <c r="A14" s="47" t="s">
        <v>3366</v>
      </c>
      <c r="B14" s="75"/>
      <c r="C14" s="75"/>
      <c r="D14" s="75"/>
      <c r="E14" s="75"/>
      <c r="F14" s="75"/>
      <c r="G14" s="75"/>
    </row>
    <row r="15" s="31" customFormat="1" ht="18" customHeight="1" spans="1:7">
      <c r="A15" s="48"/>
      <c r="B15" s="76"/>
      <c r="C15" s="76"/>
      <c r="D15" s="76"/>
      <c r="E15" s="76"/>
      <c r="F15" s="76"/>
      <c r="G15" s="76"/>
    </row>
    <row r="16" s="31" customFormat="1" ht="18" customHeight="1" spans="1:7">
      <c r="A16" s="48"/>
      <c r="B16" s="76"/>
      <c r="C16" s="76"/>
      <c r="D16" s="76"/>
      <c r="E16" s="76"/>
      <c r="F16" s="76"/>
      <c r="G16" s="76"/>
    </row>
    <row r="17" s="31" customFormat="1" ht="18" customHeight="1" spans="1:7">
      <c r="A17" s="48"/>
      <c r="B17" s="76"/>
      <c r="C17" s="76"/>
      <c r="D17" s="76"/>
      <c r="E17" s="76"/>
      <c r="F17" s="76"/>
      <c r="G17" s="76"/>
    </row>
    <row r="18" s="31" customFormat="1" ht="18" customHeight="1" spans="1:7">
      <c r="A18" s="48"/>
      <c r="B18" s="76"/>
      <c r="C18" s="76"/>
      <c r="D18" s="76"/>
      <c r="E18" s="76"/>
      <c r="F18" s="76"/>
      <c r="G18" s="76"/>
    </row>
    <row r="19" s="31" customFormat="1" ht="14" customHeight="1" spans="1:7">
      <c r="A19" s="48"/>
      <c r="B19" s="76"/>
      <c r="C19" s="76"/>
      <c r="D19" s="76"/>
      <c r="E19" s="76"/>
      <c r="F19" s="76"/>
      <c r="G19" s="76"/>
    </row>
    <row r="20" s="31" customFormat="1" ht="33" customHeight="1" spans="1:7">
      <c r="A20" s="54"/>
      <c r="B20" s="69"/>
      <c r="C20" s="69"/>
      <c r="D20" s="69"/>
      <c r="E20" s="69"/>
      <c r="F20" s="69"/>
      <c r="G20" s="69"/>
    </row>
    <row r="21" s="31" customFormat="1" ht="28.6" customHeight="1" spans="1:7">
      <c r="A21" s="67" t="s">
        <v>3367</v>
      </c>
      <c r="B21" s="68"/>
      <c r="C21" s="68"/>
      <c r="D21" s="68"/>
      <c r="E21" s="68"/>
      <c r="F21" s="68"/>
      <c r="G21" s="68"/>
    </row>
    <row r="22" s="31" customFormat="1" ht="16" customHeight="1" spans="1:7">
      <c r="A22" s="77"/>
      <c r="B22" s="78"/>
      <c r="C22" s="78"/>
      <c r="D22" s="78"/>
      <c r="E22" s="78"/>
      <c r="F22" s="78"/>
      <c r="G22" s="78"/>
    </row>
    <row r="23" s="31" customFormat="1" ht="21" customHeight="1" spans="1:7">
      <c r="A23" s="54"/>
      <c r="B23" s="69"/>
      <c r="C23" s="79"/>
      <c r="D23" s="79"/>
      <c r="E23" s="79"/>
      <c r="F23" s="70" t="s">
        <v>3346</v>
      </c>
      <c r="G23" s="70"/>
    </row>
    <row r="24" s="31" customFormat="1" ht="30" customHeight="1" spans="1:7">
      <c r="A24" s="60" t="s">
        <v>3347</v>
      </c>
      <c r="B24" s="71" t="s">
        <v>3348</v>
      </c>
      <c r="C24" s="71"/>
      <c r="D24" s="71"/>
      <c r="E24" s="71" t="s">
        <v>3349</v>
      </c>
      <c r="F24" s="71"/>
      <c r="G24" s="71"/>
    </row>
    <row r="25" s="31" customFormat="1" ht="30" customHeight="1" spans="1:7">
      <c r="A25" s="60"/>
      <c r="B25" s="72"/>
      <c r="C25" s="71" t="s">
        <v>3350</v>
      </c>
      <c r="D25" s="71" t="s">
        <v>3351</v>
      </c>
      <c r="E25" s="72"/>
      <c r="F25" s="71" t="s">
        <v>3350</v>
      </c>
      <c r="G25" s="71" t="s">
        <v>3351</v>
      </c>
    </row>
    <row r="26" s="31" customFormat="1" ht="30" customHeight="1" spans="1:7">
      <c r="A26" s="60" t="s">
        <v>3352</v>
      </c>
      <c r="B26" s="71" t="s">
        <v>3353</v>
      </c>
      <c r="C26" s="71" t="s">
        <v>3354</v>
      </c>
      <c r="D26" s="71" t="s">
        <v>3355</v>
      </c>
      <c r="E26" s="71" t="s">
        <v>3356</v>
      </c>
      <c r="F26" s="71" t="s">
        <v>3357</v>
      </c>
      <c r="G26" s="71" t="s">
        <v>3358</v>
      </c>
    </row>
    <row r="27" s="31" customFormat="1" ht="30" customHeight="1" spans="1:7">
      <c r="A27" s="73" t="s">
        <v>3304</v>
      </c>
      <c r="B27" s="74">
        <f>C27+D27</f>
        <v>38.26</v>
      </c>
      <c r="C27" s="74">
        <v>11.39</v>
      </c>
      <c r="D27" s="74">
        <v>26.87</v>
      </c>
      <c r="E27" s="74">
        <f>F27+G27</f>
        <v>37.990017</v>
      </c>
      <c r="F27" s="74">
        <v>9.960017</v>
      </c>
      <c r="G27" s="74">
        <v>28.03</v>
      </c>
    </row>
    <row r="28" s="18" customFormat="1" ht="30" customHeight="1" spans="1:7">
      <c r="A28" s="61"/>
      <c r="B28" s="74"/>
      <c r="C28" s="74"/>
      <c r="D28" s="74"/>
      <c r="E28" s="74"/>
      <c r="F28" s="74"/>
      <c r="G28" s="74"/>
    </row>
    <row r="29" s="18" customFormat="1" ht="30" customHeight="1" spans="1:7">
      <c r="A29" s="61"/>
      <c r="B29" s="74"/>
      <c r="C29" s="74"/>
      <c r="D29" s="74"/>
      <c r="E29" s="74"/>
      <c r="F29" s="74"/>
      <c r="G29" s="74"/>
    </row>
    <row r="30" s="18" customFormat="1" ht="30" customHeight="1" spans="1:7">
      <c r="A30" s="61"/>
      <c r="B30" s="74"/>
      <c r="C30" s="74"/>
      <c r="D30" s="74"/>
      <c r="E30" s="74"/>
      <c r="F30" s="74"/>
      <c r="G30" s="74"/>
    </row>
    <row r="31" s="18" customFormat="1" ht="30" customHeight="1" spans="1:7">
      <c r="A31" s="73"/>
      <c r="B31" s="74"/>
      <c r="C31" s="74"/>
      <c r="D31" s="74"/>
      <c r="E31" s="74"/>
      <c r="F31" s="74"/>
      <c r="G31" s="74"/>
    </row>
    <row r="32" s="20" customFormat="1" ht="25" customHeight="1" spans="1:7">
      <c r="A32" s="64" t="s">
        <v>3365</v>
      </c>
      <c r="B32" s="80"/>
      <c r="C32" s="80"/>
      <c r="D32" s="80"/>
      <c r="E32" s="80"/>
      <c r="F32" s="80"/>
      <c r="G32" s="80"/>
    </row>
    <row r="33" s="20" customFormat="1" ht="25" customHeight="1" spans="1:7">
      <c r="A33" s="64" t="s">
        <v>3366</v>
      </c>
      <c r="B33" s="80"/>
      <c r="C33" s="80"/>
      <c r="D33" s="80"/>
      <c r="E33" s="80"/>
      <c r="F33" s="80"/>
      <c r="G33" s="80"/>
    </row>
  </sheetData>
  <mergeCells count="15">
    <mergeCell ref="A2:G2"/>
    <mergeCell ref="F3:G3"/>
    <mergeCell ref="B4:D4"/>
    <mergeCell ref="E4:G4"/>
    <mergeCell ref="A13:G13"/>
    <mergeCell ref="A14:G14"/>
    <mergeCell ref="A21:G21"/>
    <mergeCell ref="A22:G22"/>
    <mergeCell ref="F23:G23"/>
    <mergeCell ref="B24:D24"/>
    <mergeCell ref="E24:G24"/>
    <mergeCell ref="A32:G32"/>
    <mergeCell ref="A33:G33"/>
    <mergeCell ref="A4:A5"/>
    <mergeCell ref="A24:A2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D26" sqref="D26"/>
    </sheetView>
  </sheetViews>
  <sheetFormatPr defaultColWidth="10" defaultRowHeight="13.5" outlineLevelCol="6"/>
  <cols>
    <col min="1" max="1" width="62.25" style="18" customWidth="1"/>
    <col min="2" max="3" width="28.6333333333333" style="18" customWidth="1"/>
    <col min="4" max="4" width="9.76666666666667" style="18" customWidth="1"/>
    <col min="5" max="16384" width="10" style="18"/>
  </cols>
  <sheetData>
    <row r="1" s="18" customFormat="1" ht="23" customHeight="1"/>
    <row r="2" s="18" customFormat="1" ht="14.3" customHeight="1" spans="1:1">
      <c r="A2" s="48"/>
    </row>
    <row r="3" s="18" customFormat="1" ht="28.6" customHeight="1" spans="1:3">
      <c r="A3" s="43" t="s">
        <v>3368</v>
      </c>
      <c r="B3" s="43"/>
      <c r="C3" s="43"/>
    </row>
    <row r="4" s="18" customFormat="1" ht="27" customHeight="1" spans="1:3">
      <c r="A4" s="54"/>
      <c r="B4" s="54"/>
      <c r="C4" s="55" t="s">
        <v>3346</v>
      </c>
    </row>
    <row r="5" s="57" customFormat="1" ht="24" customHeight="1" spans="1:3">
      <c r="A5" s="60" t="s">
        <v>3369</v>
      </c>
      <c r="B5" s="60" t="s">
        <v>3303</v>
      </c>
      <c r="C5" s="60" t="s">
        <v>3370</v>
      </c>
    </row>
    <row r="6" s="57" customFormat="1" ht="32" customHeight="1" spans="1:3">
      <c r="A6" s="61" t="s">
        <v>3371</v>
      </c>
      <c r="B6" s="56">
        <v>9.99</v>
      </c>
      <c r="C6" s="56">
        <v>9.99</v>
      </c>
    </row>
    <row r="7" s="58" customFormat="1" ht="32" customHeight="1" spans="1:3">
      <c r="A7" s="61" t="s">
        <v>3372</v>
      </c>
      <c r="C7" s="56">
        <v>11.39</v>
      </c>
    </row>
    <row r="8" s="58" customFormat="1" ht="32" customHeight="1" spans="1:3">
      <c r="A8" s="61" t="s">
        <v>3373</v>
      </c>
      <c r="B8" s="56">
        <v>1.51</v>
      </c>
      <c r="C8" s="56">
        <v>1.65</v>
      </c>
    </row>
    <row r="9" s="58" customFormat="1" ht="30" customHeight="1" spans="1:3">
      <c r="A9" s="62" t="s">
        <v>3374</v>
      </c>
      <c r="B9" s="56"/>
      <c r="C9" s="56"/>
    </row>
    <row r="10" s="58" customFormat="1" ht="32" customHeight="1" spans="1:3">
      <c r="A10" s="62" t="s">
        <v>3375</v>
      </c>
      <c r="B10" s="56">
        <v>1.51</v>
      </c>
      <c r="C10" s="56">
        <v>1.65</v>
      </c>
    </row>
    <row r="11" s="58" customFormat="1" ht="32" customHeight="1" spans="1:3">
      <c r="A11" s="61" t="s">
        <v>3376</v>
      </c>
      <c r="B11" s="56">
        <v>1.68</v>
      </c>
      <c r="C11" s="56">
        <v>1.68</v>
      </c>
    </row>
    <row r="12" s="58" customFormat="1" ht="32" customHeight="1" spans="1:3">
      <c r="A12" s="61" t="s">
        <v>3377</v>
      </c>
      <c r="B12" s="56">
        <v>9.82</v>
      </c>
      <c r="C12" s="56">
        <v>9.96</v>
      </c>
    </row>
    <row r="13" s="57" customFormat="1" ht="32" customHeight="1" spans="1:3">
      <c r="A13" s="61" t="s">
        <v>3378</v>
      </c>
      <c r="B13" s="56"/>
      <c r="C13" s="56"/>
    </row>
    <row r="14" s="57" customFormat="1" ht="32" customHeight="1" spans="1:3">
      <c r="A14" s="61" t="s">
        <v>3379</v>
      </c>
      <c r="B14" s="56"/>
      <c r="C14" s="56"/>
    </row>
    <row r="15" s="59" customFormat="1" ht="69" customHeight="1" spans="1:7">
      <c r="A15" s="63" t="s">
        <v>3380</v>
      </c>
      <c r="B15" s="63"/>
      <c r="C15" s="63"/>
      <c r="D15" s="64"/>
      <c r="E15" s="64"/>
      <c r="F15" s="64"/>
      <c r="G15" s="64"/>
    </row>
    <row r="16" s="18" customFormat="1" spans="1:3">
      <c r="A16" s="54"/>
      <c r="B16" s="54"/>
      <c r="C16" s="54"/>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D26" sqref="D26"/>
    </sheetView>
  </sheetViews>
  <sheetFormatPr defaultColWidth="10" defaultRowHeight="13.5" outlineLevelCol="6"/>
  <cols>
    <col min="1" max="1" width="60" style="18" customWidth="1"/>
    <col min="2" max="3" width="25.6333333333333" style="18" customWidth="1"/>
    <col min="4" max="4" width="9.76666666666667" style="18" customWidth="1"/>
    <col min="5" max="16384" width="10" style="18"/>
  </cols>
  <sheetData>
    <row r="1" s="18" customFormat="1" ht="23" customHeight="1"/>
    <row r="2" s="18" customFormat="1" ht="14.3" customHeight="1" spans="1:1">
      <c r="A2" s="48"/>
    </row>
    <row r="3" s="18" customFormat="1" ht="28.6" customHeight="1" spans="1:3">
      <c r="A3" s="43" t="s">
        <v>3381</v>
      </c>
      <c r="B3" s="43"/>
      <c r="C3" s="43"/>
    </row>
    <row r="4" s="18" customFormat="1" ht="27" customHeight="1" spans="1:3">
      <c r="A4" s="54"/>
      <c r="B4" s="54"/>
      <c r="C4" s="55" t="s">
        <v>3346</v>
      </c>
    </row>
    <row r="5" s="18" customFormat="1" ht="24" customHeight="1" spans="1:3">
      <c r="A5" s="25" t="s">
        <v>3369</v>
      </c>
      <c r="B5" s="25" t="s">
        <v>3303</v>
      </c>
      <c r="C5" s="25" t="s">
        <v>3370</v>
      </c>
    </row>
    <row r="6" s="18" customFormat="1" ht="32" customHeight="1" spans="1:3">
      <c r="A6" s="50" t="s">
        <v>3371</v>
      </c>
      <c r="B6" s="51">
        <v>9.99</v>
      </c>
      <c r="C6" s="56">
        <v>9.99</v>
      </c>
    </row>
    <row r="7" s="31" customFormat="1" ht="32" customHeight="1" spans="1:3">
      <c r="A7" s="50" t="s">
        <v>3372</v>
      </c>
      <c r="B7" s="51"/>
      <c r="C7" s="51">
        <v>11.39</v>
      </c>
    </row>
    <row r="8" s="31" customFormat="1" ht="32" customHeight="1" spans="1:3">
      <c r="A8" s="50" t="s">
        <v>3373</v>
      </c>
      <c r="B8" s="51">
        <v>1.51</v>
      </c>
      <c r="C8" s="51">
        <v>1.65</v>
      </c>
    </row>
    <row r="9" s="31" customFormat="1" ht="32" customHeight="1" spans="1:3">
      <c r="A9" s="50" t="s">
        <v>3382</v>
      </c>
      <c r="B9" s="51"/>
      <c r="C9" s="51"/>
    </row>
    <row r="10" s="31" customFormat="1" ht="32" customHeight="1" spans="1:3">
      <c r="A10" s="50" t="s">
        <v>3383</v>
      </c>
      <c r="B10" s="51">
        <v>1.51</v>
      </c>
      <c r="C10" s="51">
        <v>1.65</v>
      </c>
    </row>
    <row r="11" s="31" customFormat="1" ht="32" customHeight="1" spans="1:3">
      <c r="A11" s="50" t="s">
        <v>3376</v>
      </c>
      <c r="B11" s="51">
        <v>1.68</v>
      </c>
      <c r="C11" s="51">
        <v>1.68</v>
      </c>
    </row>
    <row r="12" s="31" customFormat="1" ht="32" customHeight="1" spans="1:3">
      <c r="A12" s="50" t="s">
        <v>3377</v>
      </c>
      <c r="B12" s="51">
        <v>9.82</v>
      </c>
      <c r="C12" s="51">
        <v>9.96</v>
      </c>
    </row>
    <row r="13" s="18" customFormat="1" ht="32" customHeight="1" spans="1:3">
      <c r="A13" s="50" t="s">
        <v>3378</v>
      </c>
      <c r="B13" s="51"/>
      <c r="C13" s="51"/>
    </row>
    <row r="14" s="18" customFormat="1" ht="32" customHeight="1" spans="1:3">
      <c r="A14" s="50" t="s">
        <v>3379</v>
      </c>
      <c r="B14" s="51"/>
      <c r="C14" s="51"/>
    </row>
    <row r="15" s="20" customFormat="1" ht="69" customHeight="1" spans="1:7">
      <c r="A15" s="30" t="s">
        <v>3384</v>
      </c>
      <c r="B15" s="30"/>
      <c r="C15" s="30"/>
      <c r="D15" s="47"/>
      <c r="E15" s="47"/>
      <c r="F15" s="47"/>
      <c r="G15" s="47"/>
    </row>
    <row r="16" s="18" customFormat="1" spans="1:3">
      <c r="A16" s="54"/>
      <c r="B16" s="54"/>
      <c r="C16" s="54"/>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D26" sqref="D26"/>
    </sheetView>
  </sheetViews>
  <sheetFormatPr defaultColWidth="10" defaultRowHeight="13.5" outlineLevelCol="2"/>
  <cols>
    <col min="1" max="1" width="60.5" style="18" customWidth="1"/>
    <col min="2" max="3" width="25.6333333333333" style="18" customWidth="1"/>
    <col min="4" max="4" width="9.76666666666667" style="18" customWidth="1"/>
    <col min="5" max="16384" width="10" style="18"/>
  </cols>
  <sheetData>
    <row r="1" s="18" customFormat="1" ht="24" customHeight="1"/>
    <row r="2" s="18" customFormat="1" ht="14.3" customHeight="1" spans="1:1">
      <c r="A2" s="48"/>
    </row>
    <row r="3" s="18" customFormat="1" ht="28.6" customHeight="1" spans="1:3">
      <c r="A3" s="43" t="s">
        <v>3385</v>
      </c>
      <c r="B3" s="43"/>
      <c r="C3" s="43"/>
    </row>
    <row r="4" s="18" customFormat="1" ht="25" customHeight="1" spans="1:3">
      <c r="A4" s="54"/>
      <c r="B4" s="54"/>
      <c r="C4" s="55" t="s">
        <v>3346</v>
      </c>
    </row>
    <row r="5" s="18" customFormat="1" ht="32" customHeight="1" spans="1:3">
      <c r="A5" s="25" t="s">
        <v>3369</v>
      </c>
      <c r="B5" s="25" t="s">
        <v>3303</v>
      </c>
      <c r="C5" s="25" t="s">
        <v>3370</v>
      </c>
    </row>
    <row r="6" s="18" customFormat="1" ht="32" customHeight="1" spans="1:3">
      <c r="A6" s="50" t="s">
        <v>3386</v>
      </c>
      <c r="B6" s="51">
        <v>20.89</v>
      </c>
      <c r="C6" s="52">
        <v>20.89</v>
      </c>
    </row>
    <row r="7" s="31" customFormat="1" ht="32" customHeight="1" spans="1:3">
      <c r="A7" s="50" t="s">
        <v>3387</v>
      </c>
      <c r="B7" s="51"/>
      <c r="C7" s="52">
        <v>26.87</v>
      </c>
    </row>
    <row r="8" s="31" customFormat="1" ht="32" customHeight="1" spans="1:3">
      <c r="A8" s="50" t="s">
        <v>3388</v>
      </c>
      <c r="B8" s="51">
        <v>2.23</v>
      </c>
      <c r="C8" s="52">
        <v>9.62</v>
      </c>
    </row>
    <row r="9" s="31" customFormat="1" ht="32" customHeight="1" spans="1:3">
      <c r="A9" s="50" t="s">
        <v>3389</v>
      </c>
      <c r="B9" s="51">
        <v>2.48</v>
      </c>
      <c r="C9" s="52">
        <v>2.48</v>
      </c>
    </row>
    <row r="10" s="31" customFormat="1" ht="32" customHeight="1" spans="1:3">
      <c r="A10" s="50" t="s">
        <v>3390</v>
      </c>
      <c r="B10" s="51">
        <v>20.64</v>
      </c>
      <c r="C10" s="52">
        <v>28.03</v>
      </c>
    </row>
    <row r="11" s="18" customFormat="1" ht="32" customHeight="1" spans="1:3">
      <c r="A11" s="50" t="s">
        <v>3391</v>
      </c>
      <c r="B11" s="51"/>
      <c r="C11" s="52"/>
    </row>
    <row r="12" s="18" customFormat="1" ht="32" customHeight="1" spans="1:3">
      <c r="A12" s="50" t="s">
        <v>3392</v>
      </c>
      <c r="B12" s="51"/>
      <c r="C12" s="51"/>
    </row>
    <row r="13" s="20" customFormat="1" ht="72" customHeight="1" spans="1:3">
      <c r="A13" s="30" t="s">
        <v>3393</v>
      </c>
      <c r="B13" s="30"/>
      <c r="C13" s="30"/>
    </row>
    <row r="14" s="18" customFormat="1" ht="31" customHeight="1" spans="1:3">
      <c r="A14" s="53"/>
      <c r="B14" s="53"/>
      <c r="C14" s="53"/>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D26" sqref="D26"/>
    </sheetView>
  </sheetViews>
  <sheetFormatPr defaultColWidth="10" defaultRowHeight="13.5" outlineLevelCol="2"/>
  <cols>
    <col min="1" max="1" width="59.3833333333333" style="18" customWidth="1"/>
    <col min="2" max="3" width="25.6333333333333" style="18" customWidth="1"/>
    <col min="4" max="4" width="9.76666666666667" style="18" customWidth="1"/>
    <col min="5" max="16384" width="10" style="18"/>
  </cols>
  <sheetData>
    <row r="1" s="18" customFormat="1" ht="24" customHeight="1"/>
    <row r="2" s="18" customFormat="1" ht="14.3" customHeight="1" spans="1:1">
      <c r="A2" s="48"/>
    </row>
    <row r="3" s="18" customFormat="1" ht="28.6" customHeight="1" spans="1:3">
      <c r="A3" s="43" t="s">
        <v>3394</v>
      </c>
      <c r="B3" s="43"/>
      <c r="C3" s="43"/>
    </row>
    <row r="4" s="19" customFormat="1" ht="25" customHeight="1" spans="1:3">
      <c r="A4" s="49"/>
      <c r="B4" s="49"/>
      <c r="C4" s="34" t="s">
        <v>3346</v>
      </c>
    </row>
    <row r="5" s="19" customFormat="1" ht="32" customHeight="1" spans="1:3">
      <c r="A5" s="25" t="s">
        <v>3369</v>
      </c>
      <c r="B5" s="25" t="s">
        <v>3303</v>
      </c>
      <c r="C5" s="25" t="s">
        <v>3370</v>
      </c>
    </row>
    <row r="6" s="44" customFormat="1" ht="32" customHeight="1" spans="1:3">
      <c r="A6" s="50" t="s">
        <v>3386</v>
      </c>
      <c r="B6" s="51">
        <v>20.89</v>
      </c>
      <c r="C6" s="52">
        <v>20.89</v>
      </c>
    </row>
    <row r="7" s="44" customFormat="1" ht="32" customHeight="1" spans="1:3">
      <c r="A7" s="50" t="s">
        <v>3387</v>
      </c>
      <c r="B7" s="51"/>
      <c r="C7" s="51">
        <v>26.87</v>
      </c>
    </row>
    <row r="8" s="44" customFormat="1" ht="32" customHeight="1" spans="1:3">
      <c r="A8" s="50" t="s">
        <v>3388</v>
      </c>
      <c r="B8" s="51">
        <v>2.23</v>
      </c>
      <c r="C8" s="51">
        <v>9.62</v>
      </c>
    </row>
    <row r="9" s="44" customFormat="1" ht="32" customHeight="1" spans="1:3">
      <c r="A9" s="50" t="s">
        <v>3389</v>
      </c>
      <c r="B9" s="51">
        <v>2.48</v>
      </c>
      <c r="C9" s="51">
        <v>2.48</v>
      </c>
    </row>
    <row r="10" s="44" customFormat="1" ht="32" customHeight="1" spans="1:3">
      <c r="A10" s="50" t="s">
        <v>3390</v>
      </c>
      <c r="B10" s="51">
        <v>20.64</v>
      </c>
      <c r="C10" s="51">
        <v>28.03</v>
      </c>
    </row>
    <row r="11" s="19" customFormat="1" ht="32" customHeight="1" spans="1:3">
      <c r="A11" s="50" t="s">
        <v>3391</v>
      </c>
      <c r="B11" s="51"/>
      <c r="C11" s="51"/>
    </row>
    <row r="12" s="19" customFormat="1" ht="32" customHeight="1" spans="1:3">
      <c r="A12" s="50" t="s">
        <v>3392</v>
      </c>
      <c r="B12" s="51"/>
      <c r="C12" s="51"/>
    </row>
    <row r="13" s="20" customFormat="1" ht="65" customHeight="1" spans="1:3">
      <c r="A13" s="30" t="s">
        <v>3395</v>
      </c>
      <c r="B13" s="30"/>
      <c r="C13" s="30"/>
    </row>
    <row r="14" s="18" customFormat="1" ht="31" customHeight="1" spans="1:3">
      <c r="A14" s="53"/>
      <c r="B14" s="53"/>
      <c r="C14" s="53"/>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D26" sqref="D26"/>
    </sheetView>
  </sheetViews>
  <sheetFormatPr defaultColWidth="10" defaultRowHeight="13.5" outlineLevelCol="3"/>
  <cols>
    <col min="1" max="1" width="36" style="18" customWidth="1"/>
    <col min="2" max="2" width="15.6333333333333" style="18" customWidth="1"/>
    <col min="3" max="4" width="15.6333333333333" style="31" customWidth="1"/>
    <col min="5" max="5" width="9.76666666666667" style="18" customWidth="1"/>
    <col min="6" max="16384" width="10" style="18"/>
  </cols>
  <sheetData>
    <row r="1" s="18" customFormat="1" ht="22" customHeight="1" spans="3:4">
      <c r="C1" s="31"/>
      <c r="D1" s="31"/>
    </row>
    <row r="2" s="18" customFormat="1" ht="14.3" customHeight="1" spans="1:4">
      <c r="A2" s="42"/>
      <c r="C2" s="31"/>
      <c r="D2" s="31"/>
    </row>
    <row r="3" s="18" customFormat="1" ht="63" customHeight="1" spans="1:4">
      <c r="A3" s="43" t="s">
        <v>3396</v>
      </c>
      <c r="B3" s="43"/>
      <c r="C3" s="43"/>
      <c r="D3" s="43"/>
    </row>
    <row r="4" s="19" customFormat="1" ht="30" customHeight="1" spans="3:4">
      <c r="C4" s="44"/>
      <c r="D4" s="34" t="s">
        <v>3346</v>
      </c>
    </row>
    <row r="5" s="19" customFormat="1" ht="25" customHeight="1" spans="1:4">
      <c r="A5" s="25" t="s">
        <v>3369</v>
      </c>
      <c r="B5" s="25" t="s">
        <v>3397</v>
      </c>
      <c r="C5" s="25" t="s">
        <v>3398</v>
      </c>
      <c r="D5" s="25" t="s">
        <v>3399</v>
      </c>
    </row>
    <row r="6" s="19" customFormat="1" ht="25" customHeight="1" spans="1:4">
      <c r="A6" s="45" t="s">
        <v>3400</v>
      </c>
      <c r="B6" s="27" t="s">
        <v>3401</v>
      </c>
      <c r="C6" s="36">
        <f>C7+C9</f>
        <v>11.27</v>
      </c>
      <c r="D6" s="36">
        <f t="shared" ref="D6:D26" si="0">C6</f>
        <v>11.27</v>
      </c>
    </row>
    <row r="7" s="19" customFormat="1" ht="25" customHeight="1" spans="1:4">
      <c r="A7" s="46" t="s">
        <v>3402</v>
      </c>
      <c r="B7" s="27" t="s">
        <v>3354</v>
      </c>
      <c r="C7" s="36">
        <v>1.65</v>
      </c>
      <c r="D7" s="36">
        <f t="shared" si="0"/>
        <v>1.65</v>
      </c>
    </row>
    <row r="8" s="19" customFormat="1" ht="25" customHeight="1" spans="1:4">
      <c r="A8" s="46" t="s">
        <v>3403</v>
      </c>
      <c r="B8" s="27" t="s">
        <v>3355</v>
      </c>
      <c r="C8" s="36">
        <v>1.51</v>
      </c>
      <c r="D8" s="36">
        <f t="shared" si="0"/>
        <v>1.51</v>
      </c>
    </row>
    <row r="9" s="19" customFormat="1" ht="25" customHeight="1" spans="1:4">
      <c r="A9" s="46" t="s">
        <v>3404</v>
      </c>
      <c r="B9" s="27" t="s">
        <v>3405</v>
      </c>
      <c r="C9" s="36">
        <v>9.62</v>
      </c>
      <c r="D9" s="36">
        <f t="shared" si="0"/>
        <v>9.62</v>
      </c>
    </row>
    <row r="10" s="19" customFormat="1" ht="25" customHeight="1" spans="1:4">
      <c r="A10" s="46" t="s">
        <v>3403</v>
      </c>
      <c r="B10" s="27" t="s">
        <v>3357</v>
      </c>
      <c r="C10" s="36">
        <v>2.23</v>
      </c>
      <c r="D10" s="36">
        <f t="shared" si="0"/>
        <v>2.23</v>
      </c>
    </row>
    <row r="11" s="19" customFormat="1" ht="25" customHeight="1" spans="1:4">
      <c r="A11" s="45" t="s">
        <v>3406</v>
      </c>
      <c r="B11" s="27" t="s">
        <v>3407</v>
      </c>
      <c r="C11" s="36">
        <f>C12+C13</f>
        <v>4.16</v>
      </c>
      <c r="D11" s="36">
        <f t="shared" si="0"/>
        <v>4.16</v>
      </c>
    </row>
    <row r="12" s="19" customFormat="1" ht="25" customHeight="1" spans="1:4">
      <c r="A12" s="46" t="s">
        <v>3402</v>
      </c>
      <c r="B12" s="27" t="s">
        <v>3408</v>
      </c>
      <c r="C12" s="36">
        <v>1.68</v>
      </c>
      <c r="D12" s="36">
        <f t="shared" si="0"/>
        <v>1.68</v>
      </c>
    </row>
    <row r="13" s="19" customFormat="1" ht="25" customHeight="1" spans="1:4">
      <c r="A13" s="46" t="s">
        <v>3404</v>
      </c>
      <c r="B13" s="27" t="s">
        <v>3409</v>
      </c>
      <c r="C13" s="36">
        <v>2.48</v>
      </c>
      <c r="D13" s="36">
        <f t="shared" si="0"/>
        <v>2.48</v>
      </c>
    </row>
    <row r="14" s="19" customFormat="1" ht="25" customHeight="1" spans="1:4">
      <c r="A14" s="45" t="s">
        <v>3410</v>
      </c>
      <c r="B14" s="27" t="s">
        <v>3411</v>
      </c>
      <c r="C14" s="36">
        <f>C15+C16</f>
        <v>0.95</v>
      </c>
      <c r="D14" s="36">
        <f t="shared" si="0"/>
        <v>0.95</v>
      </c>
    </row>
    <row r="15" s="19" customFormat="1" ht="25" customHeight="1" spans="1:4">
      <c r="A15" s="46" t="s">
        <v>3402</v>
      </c>
      <c r="B15" s="27" t="s">
        <v>3412</v>
      </c>
      <c r="C15" s="36">
        <v>0.33</v>
      </c>
      <c r="D15" s="36">
        <f t="shared" si="0"/>
        <v>0.33</v>
      </c>
    </row>
    <row r="16" s="19" customFormat="1" ht="25" customHeight="1" spans="1:4">
      <c r="A16" s="46" t="s">
        <v>3404</v>
      </c>
      <c r="B16" s="27" t="s">
        <v>3413</v>
      </c>
      <c r="C16" s="36">
        <v>0.62</v>
      </c>
      <c r="D16" s="36">
        <f t="shared" si="0"/>
        <v>0.62</v>
      </c>
    </row>
    <row r="17" s="19" customFormat="1" ht="25" customHeight="1" spans="1:4">
      <c r="A17" s="45" t="s">
        <v>3414</v>
      </c>
      <c r="B17" s="27" t="s">
        <v>3415</v>
      </c>
      <c r="C17" s="36">
        <f>C18+C21</f>
        <v>1.01</v>
      </c>
      <c r="D17" s="36">
        <f t="shared" si="0"/>
        <v>1.01</v>
      </c>
    </row>
    <row r="18" s="19" customFormat="1" ht="25" customHeight="1" spans="1:4">
      <c r="A18" s="46" t="s">
        <v>3402</v>
      </c>
      <c r="B18" s="27" t="s">
        <v>3416</v>
      </c>
      <c r="C18" s="36">
        <f>C19+C20</f>
        <v>0.92</v>
      </c>
      <c r="D18" s="36">
        <f t="shared" si="0"/>
        <v>0.92</v>
      </c>
    </row>
    <row r="19" s="19" customFormat="1" ht="25" customHeight="1" spans="1:4">
      <c r="A19" s="46" t="s">
        <v>3417</v>
      </c>
      <c r="B19" s="27"/>
      <c r="C19" s="36">
        <v>0.81</v>
      </c>
      <c r="D19" s="36">
        <f t="shared" si="0"/>
        <v>0.81</v>
      </c>
    </row>
    <row r="20" s="19" customFormat="1" ht="25" customHeight="1" spans="1:4">
      <c r="A20" s="46" t="s">
        <v>3418</v>
      </c>
      <c r="B20" s="27" t="s">
        <v>3419</v>
      </c>
      <c r="C20" s="36">
        <v>0.11</v>
      </c>
      <c r="D20" s="36">
        <f t="shared" si="0"/>
        <v>0.11</v>
      </c>
    </row>
    <row r="21" s="19" customFormat="1" ht="25" customHeight="1" spans="1:4">
      <c r="A21" s="46" t="s">
        <v>3404</v>
      </c>
      <c r="B21" s="27" t="s">
        <v>3420</v>
      </c>
      <c r="C21" s="36">
        <f>C22+C23</f>
        <v>0.09</v>
      </c>
      <c r="D21" s="36">
        <f t="shared" si="0"/>
        <v>0.09</v>
      </c>
    </row>
    <row r="22" s="19" customFormat="1" ht="25" customHeight="1" spans="1:4">
      <c r="A22" s="46" t="s">
        <v>3417</v>
      </c>
      <c r="B22" s="27"/>
      <c r="C22" s="36">
        <v>0.09</v>
      </c>
      <c r="D22" s="36">
        <f t="shared" si="0"/>
        <v>0.09</v>
      </c>
    </row>
    <row r="23" s="19" customFormat="1" ht="25" customHeight="1" spans="1:4">
      <c r="A23" s="46" t="s">
        <v>3421</v>
      </c>
      <c r="B23" s="27" t="s">
        <v>3422</v>
      </c>
      <c r="C23" s="36">
        <v>0</v>
      </c>
      <c r="D23" s="36">
        <f t="shared" si="0"/>
        <v>0</v>
      </c>
    </row>
    <row r="24" s="19" customFormat="1" ht="25" customHeight="1" spans="1:4">
      <c r="A24" s="45" t="s">
        <v>3423</v>
      </c>
      <c r="B24" s="27" t="s">
        <v>3424</v>
      </c>
      <c r="C24" s="36">
        <f>C25+C26</f>
        <v>1.01</v>
      </c>
      <c r="D24" s="36">
        <f t="shared" si="0"/>
        <v>1.01</v>
      </c>
    </row>
    <row r="25" s="19" customFormat="1" ht="25" customHeight="1" spans="1:4">
      <c r="A25" s="46" t="s">
        <v>3402</v>
      </c>
      <c r="B25" s="27" t="s">
        <v>3425</v>
      </c>
      <c r="C25" s="36">
        <v>0.3</v>
      </c>
      <c r="D25" s="36">
        <f t="shared" si="0"/>
        <v>0.3</v>
      </c>
    </row>
    <row r="26" s="19" customFormat="1" ht="25" customHeight="1" spans="1:4">
      <c r="A26" s="46" t="s">
        <v>3404</v>
      </c>
      <c r="B26" s="27" t="s">
        <v>3426</v>
      </c>
      <c r="C26" s="36">
        <v>0.71</v>
      </c>
      <c r="D26" s="36">
        <f t="shared" si="0"/>
        <v>0.71</v>
      </c>
    </row>
    <row r="27" s="20" customFormat="1" ht="70" customHeight="1" spans="1:4">
      <c r="A27" s="47" t="s">
        <v>3427</v>
      </c>
      <c r="B27" s="47"/>
      <c r="C27" s="47"/>
      <c r="D27" s="47"/>
    </row>
    <row r="28" s="18" customFormat="1" ht="25" customHeight="1" spans="1:4">
      <c r="A28" s="48"/>
      <c r="B28" s="48"/>
      <c r="C28" s="48"/>
      <c r="D28" s="48"/>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3"/>
  <dimension ref="A1:F44"/>
  <sheetViews>
    <sheetView showGridLines="0" showZeros="0" view="pageBreakPreview" zoomScaleNormal="90" workbookViewId="0">
      <pane ySplit="3" topLeftCell="A25" activePane="bottomLeft" state="frozen"/>
      <selection/>
      <selection pane="bottomLeft" activeCell="D26" sqref="D26"/>
    </sheetView>
  </sheetViews>
  <sheetFormatPr defaultColWidth="9" defaultRowHeight="14.25" outlineLevelCol="5"/>
  <cols>
    <col min="1" max="1" width="14.5" style="163" hidden="1" customWidth="1"/>
    <col min="2" max="2" width="50.75" style="163" customWidth="1"/>
    <col min="3" max="4" width="20.6333333333333" style="163" customWidth="1"/>
    <col min="5" max="5" width="22.625" style="534" customWidth="1"/>
    <col min="6" max="6" width="9" style="276" hidden="1" customWidth="1"/>
    <col min="7" max="16384" width="9" style="276"/>
  </cols>
  <sheetData>
    <row r="1" s="476" customFormat="1" ht="45" customHeight="1" spans="1:6">
      <c r="A1" s="535"/>
      <c r="B1" s="535" t="s">
        <v>146</v>
      </c>
      <c r="C1" s="535"/>
      <c r="D1" s="535"/>
      <c r="E1" s="536"/>
      <c r="F1" s="485"/>
    </row>
    <row r="2" ht="18.95" customHeight="1" spans="2:5">
      <c r="B2" s="537"/>
      <c r="C2" s="355"/>
      <c r="D2" s="355"/>
      <c r="E2" s="538" t="s">
        <v>2</v>
      </c>
    </row>
    <row r="3" s="531" customFormat="1" ht="45" customHeight="1" spans="1:6">
      <c r="A3" s="539" t="s">
        <v>3</v>
      </c>
      <c r="B3" s="358" t="s">
        <v>4</v>
      </c>
      <c r="C3" s="154" t="s">
        <v>147</v>
      </c>
      <c r="D3" s="154" t="s">
        <v>6</v>
      </c>
      <c r="E3" s="180" t="s">
        <v>148</v>
      </c>
      <c r="F3" s="282" t="s">
        <v>8</v>
      </c>
    </row>
    <row r="4" ht="32.1" customHeight="1" spans="1:6">
      <c r="A4" s="408" t="s">
        <v>9</v>
      </c>
      <c r="B4" s="540" t="s">
        <v>10</v>
      </c>
      <c r="C4" s="390">
        <f>SUM(C5:C19)</f>
        <v>25000</v>
      </c>
      <c r="D4" s="390">
        <f>SUM(D5:D19)</f>
        <v>26886</v>
      </c>
      <c r="E4" s="391">
        <f>IF(C4&lt;0,"",IFERROR(D4/C4-1,0))</f>
        <v>0.07544</v>
      </c>
      <c r="F4" s="285" t="str">
        <f>IF(LEN(A4)=3,"是",IF(B4&lt;&gt;"",IF(SUM(C4:D4)&lt;&gt;0,"是","否"),"是"))</f>
        <v>是</v>
      </c>
    </row>
    <row r="5" ht="32.1" customHeight="1" spans="1:6">
      <c r="A5" s="541" t="s">
        <v>11</v>
      </c>
      <c r="B5" s="542" t="s">
        <v>12</v>
      </c>
      <c r="C5" s="401">
        <v>9190</v>
      </c>
      <c r="D5" s="401">
        <f>IFERROR(VLOOKUP(A5,'1-1元江县一般公共预算收入情况表'!A:D,4,FALSE),"")</f>
        <v>9360</v>
      </c>
      <c r="E5" s="375">
        <f t="shared" ref="E5:E40" si="0">IF(C5&lt;0,"",IFERROR(D5/C5-1,0))</f>
        <v>0.0184983677910773</v>
      </c>
      <c r="F5" s="285" t="str">
        <f t="shared" ref="F5:F40" si="1">IF(LEN(A5)=3,"是",IF(B5&lt;&gt;"",IF(SUM(C5:D5)&lt;&gt;0,"是","否"),"是"))</f>
        <v>是</v>
      </c>
    </row>
    <row r="6" ht="32.1" customHeight="1" spans="1:6">
      <c r="A6" s="541" t="s">
        <v>13</v>
      </c>
      <c r="B6" s="542" t="s">
        <v>14</v>
      </c>
      <c r="C6" s="401">
        <v>750</v>
      </c>
      <c r="D6" s="401">
        <f>IFERROR(VLOOKUP(A6,'1-1元江县一般公共预算收入情况表'!A:D,4,FALSE),"")</f>
        <v>730</v>
      </c>
      <c r="E6" s="375">
        <f t="shared" si="0"/>
        <v>-0.0266666666666666</v>
      </c>
      <c r="F6" s="285" t="str">
        <f t="shared" si="1"/>
        <v>是</v>
      </c>
    </row>
    <row r="7" ht="32.1" customHeight="1" spans="1:6">
      <c r="A7" s="541" t="s">
        <v>15</v>
      </c>
      <c r="B7" s="542" t="s">
        <v>16</v>
      </c>
      <c r="C7" s="401">
        <v>300</v>
      </c>
      <c r="D7" s="401">
        <f>IFERROR(VLOOKUP(A7,'1-1元江县一般公共预算收入情况表'!A:D,4,FALSE),"")</f>
        <v>296</v>
      </c>
      <c r="E7" s="375">
        <f t="shared" si="0"/>
        <v>-0.0133333333333333</v>
      </c>
      <c r="F7" s="285" t="str">
        <f t="shared" si="1"/>
        <v>是</v>
      </c>
    </row>
    <row r="8" customFormat="1" ht="32.1" customHeight="1" spans="1:6">
      <c r="A8" s="543" t="s">
        <v>17</v>
      </c>
      <c r="B8" s="544" t="s">
        <v>18</v>
      </c>
      <c r="C8" s="401">
        <v>850</v>
      </c>
      <c r="D8" s="401">
        <f>IFERROR(VLOOKUP(A8,'1-1元江县一般公共预算收入情况表'!A:D,4,FALSE),"")</f>
        <v>818</v>
      </c>
      <c r="E8" s="375">
        <f t="shared" si="0"/>
        <v>-0.0376470588235294</v>
      </c>
      <c r="F8" s="285" t="str">
        <f t="shared" si="1"/>
        <v>是</v>
      </c>
    </row>
    <row r="9" ht="32.1" customHeight="1" spans="1:6">
      <c r="A9" s="541" t="s">
        <v>19</v>
      </c>
      <c r="B9" s="542" t="s">
        <v>20</v>
      </c>
      <c r="C9" s="401">
        <v>935</v>
      </c>
      <c r="D9" s="401">
        <f>IFERROR(VLOOKUP(A9,'1-1元江县一般公共预算收入情况表'!A:D,4,FALSE),"")</f>
        <v>920</v>
      </c>
      <c r="E9" s="375">
        <f t="shared" si="0"/>
        <v>-0.0160427807486631</v>
      </c>
      <c r="F9" s="285" t="str">
        <f t="shared" si="1"/>
        <v>是</v>
      </c>
    </row>
    <row r="10" customFormat="1" ht="32.1" customHeight="1" spans="1:6">
      <c r="A10" s="543" t="s">
        <v>21</v>
      </c>
      <c r="B10" s="544" t="s">
        <v>22</v>
      </c>
      <c r="C10" s="401">
        <v>1100</v>
      </c>
      <c r="D10" s="401">
        <f>IFERROR(VLOOKUP(A10,'1-1元江县一般公共预算收入情况表'!A:D,4,FALSE),"")</f>
        <v>1200</v>
      </c>
      <c r="E10" s="375">
        <f t="shared" si="0"/>
        <v>0.0909090909090908</v>
      </c>
      <c r="F10" s="285" t="str">
        <f t="shared" si="1"/>
        <v>是</v>
      </c>
    </row>
    <row r="11" customFormat="1" ht="32.1" customHeight="1" spans="1:6">
      <c r="A11" s="543" t="s">
        <v>23</v>
      </c>
      <c r="B11" s="544" t="s">
        <v>24</v>
      </c>
      <c r="C11" s="401">
        <v>350</v>
      </c>
      <c r="D11" s="401">
        <f>IFERROR(VLOOKUP(A11,'1-1元江县一般公共预算收入情况表'!A:D,4,FALSE),"")</f>
        <v>350</v>
      </c>
      <c r="E11" s="375">
        <f t="shared" si="0"/>
        <v>0</v>
      </c>
      <c r="F11" s="285" t="str">
        <f t="shared" si="1"/>
        <v>是</v>
      </c>
    </row>
    <row r="12" customFormat="1" ht="32.1" customHeight="1" spans="1:6">
      <c r="A12" s="543" t="s">
        <v>25</v>
      </c>
      <c r="B12" s="544" t="s">
        <v>26</v>
      </c>
      <c r="C12" s="401">
        <v>900</v>
      </c>
      <c r="D12" s="401">
        <f>IFERROR(VLOOKUP(A12,'1-1元江县一般公共预算收入情况表'!A:D,4,FALSE),"")</f>
        <v>608</v>
      </c>
      <c r="E12" s="375">
        <f t="shared" si="0"/>
        <v>-0.324444444444444</v>
      </c>
      <c r="F12" s="285" t="str">
        <f t="shared" si="1"/>
        <v>是</v>
      </c>
    </row>
    <row r="13" customFormat="1" ht="32.1" customHeight="1" spans="1:6">
      <c r="A13" s="543" t="s">
        <v>27</v>
      </c>
      <c r="B13" s="544" t="s">
        <v>28</v>
      </c>
      <c r="C13" s="401">
        <v>1160</v>
      </c>
      <c r="D13" s="401">
        <f>IFERROR(VLOOKUP(A13,'1-1元江县一般公共预算收入情况表'!A:D,4,FALSE),"")</f>
        <v>1200</v>
      </c>
      <c r="E13" s="375">
        <f t="shared" si="0"/>
        <v>0.0344827586206897</v>
      </c>
      <c r="F13" s="285" t="str">
        <f t="shared" si="1"/>
        <v>是</v>
      </c>
    </row>
    <row r="14" customFormat="1" ht="32.1" customHeight="1" spans="1:6">
      <c r="A14" s="543" t="s">
        <v>29</v>
      </c>
      <c r="B14" s="544" t="s">
        <v>30</v>
      </c>
      <c r="C14" s="401">
        <v>750</v>
      </c>
      <c r="D14" s="401">
        <f>IFERROR(VLOOKUP(A14,'1-1元江县一般公共预算收入情况表'!A:D,4,FALSE),"")</f>
        <v>770</v>
      </c>
      <c r="E14" s="375">
        <f t="shared" si="0"/>
        <v>0.0266666666666666</v>
      </c>
      <c r="F14" s="285" t="str">
        <f t="shared" si="1"/>
        <v>是</v>
      </c>
    </row>
    <row r="15" ht="32.1" customHeight="1" spans="1:6">
      <c r="A15" s="541" t="s">
        <v>31</v>
      </c>
      <c r="B15" s="542" t="s">
        <v>32</v>
      </c>
      <c r="C15" s="401">
        <v>465</v>
      </c>
      <c r="D15" s="401">
        <f>IFERROR(VLOOKUP(A15,'1-1元江县一般公共预算收入情况表'!A:D,4,FALSE),"")</f>
        <v>1376</v>
      </c>
      <c r="E15" s="375">
        <f t="shared" si="0"/>
        <v>1.95913978494624</v>
      </c>
      <c r="F15" s="285" t="str">
        <f t="shared" si="1"/>
        <v>是</v>
      </c>
    </row>
    <row r="16" customFormat="1" ht="32.1" customHeight="1" spans="1:6">
      <c r="A16" s="543" t="s">
        <v>33</v>
      </c>
      <c r="B16" s="544" t="s">
        <v>34</v>
      </c>
      <c r="C16" s="401">
        <v>2500</v>
      </c>
      <c r="D16" s="401">
        <f>IFERROR(VLOOKUP(A16,'1-1元江县一般公共预算收入情况表'!A:D,4,FALSE),"")</f>
        <v>3578</v>
      </c>
      <c r="E16" s="375">
        <f t="shared" si="0"/>
        <v>0.4312</v>
      </c>
      <c r="F16" s="285" t="str">
        <f t="shared" si="1"/>
        <v>是</v>
      </c>
    </row>
    <row r="17" customFormat="1" ht="32.1" customHeight="1" spans="1:6">
      <c r="A17" s="543" t="s">
        <v>35</v>
      </c>
      <c r="B17" s="544" t="s">
        <v>36</v>
      </c>
      <c r="C17" s="401">
        <v>5700</v>
      </c>
      <c r="D17" s="401">
        <f>IFERROR(VLOOKUP(A17,'1-1元江县一般公共预算收入情况表'!A:D,4,FALSE),"")</f>
        <v>5640</v>
      </c>
      <c r="E17" s="375">
        <f t="shared" si="0"/>
        <v>-0.0105263157894737</v>
      </c>
      <c r="F17" s="285" t="str">
        <f t="shared" si="1"/>
        <v>是</v>
      </c>
    </row>
    <row r="18" customFormat="1" ht="32.1" customHeight="1" spans="1:6">
      <c r="A18" s="543" t="s">
        <v>37</v>
      </c>
      <c r="B18" s="544" t="s">
        <v>38</v>
      </c>
      <c r="C18" s="401">
        <v>50</v>
      </c>
      <c r="D18" s="401">
        <f>IFERROR(VLOOKUP(A18,'1-1元江县一般公共预算收入情况表'!A:D,4,FALSE),"")</f>
        <v>40</v>
      </c>
      <c r="E18" s="375">
        <f t="shared" si="0"/>
        <v>-0.2</v>
      </c>
      <c r="F18" s="285" t="str">
        <f t="shared" si="1"/>
        <v>是</v>
      </c>
    </row>
    <row r="19" customFormat="1" ht="32.1" hidden="1" customHeight="1" spans="1:6">
      <c r="A19" s="543" t="s">
        <v>39</v>
      </c>
      <c r="B19" s="544" t="s">
        <v>40</v>
      </c>
      <c r="C19" s="401">
        <v>0</v>
      </c>
      <c r="D19" s="401">
        <f>IFERROR(VLOOKUP(A19,'1-1元江县一般公共预算收入情况表'!A:D,4,FALSE),"")</f>
        <v>0</v>
      </c>
      <c r="E19" s="375">
        <f t="shared" si="0"/>
        <v>0</v>
      </c>
      <c r="F19" s="285" t="str">
        <f t="shared" si="1"/>
        <v>否</v>
      </c>
    </row>
    <row r="20" ht="32.1" customHeight="1" spans="1:6">
      <c r="A20" s="408" t="s">
        <v>41</v>
      </c>
      <c r="B20" s="540" t="s">
        <v>42</v>
      </c>
      <c r="C20" s="401">
        <f>SUM(C21:C28)</f>
        <v>23000</v>
      </c>
      <c r="D20" s="401">
        <f>SUM(D21:D28)</f>
        <v>39864</v>
      </c>
      <c r="E20" s="375">
        <f t="shared" si="0"/>
        <v>0.733217391304348</v>
      </c>
      <c r="F20" s="285" t="str">
        <f t="shared" si="1"/>
        <v>是</v>
      </c>
    </row>
    <row r="21" ht="32.1" customHeight="1" spans="1:6">
      <c r="A21" s="545" t="s">
        <v>43</v>
      </c>
      <c r="B21" s="542" t="s">
        <v>44</v>
      </c>
      <c r="C21" s="401">
        <v>98</v>
      </c>
      <c r="D21" s="401">
        <f>IFERROR(VLOOKUP(A21,'1-1元江县一般公共预算收入情况表'!A:D,4,FALSE),"")</f>
        <v>800</v>
      </c>
      <c r="E21" s="375">
        <f t="shared" si="0"/>
        <v>7.16326530612245</v>
      </c>
      <c r="F21" s="285" t="str">
        <f t="shared" si="1"/>
        <v>是</v>
      </c>
    </row>
    <row r="22" ht="32.1" customHeight="1" spans="1:6">
      <c r="A22" s="541" t="s">
        <v>45</v>
      </c>
      <c r="B22" s="546" t="s">
        <v>46</v>
      </c>
      <c r="C22" s="401">
        <v>2111</v>
      </c>
      <c r="D22" s="401">
        <f>IFERROR(VLOOKUP(A22,'1-1元江县一般公共预算收入情况表'!A:D,4,FALSE),"")</f>
        <v>3284</v>
      </c>
      <c r="E22" s="375">
        <f t="shared" si="0"/>
        <v>0.555660824253908</v>
      </c>
      <c r="F22" s="285" t="str">
        <f t="shared" si="1"/>
        <v>是</v>
      </c>
    </row>
    <row r="23" ht="32.1" customHeight="1" spans="1:6">
      <c r="A23" s="541" t="s">
        <v>47</v>
      </c>
      <c r="B23" s="542" t="s">
        <v>48</v>
      </c>
      <c r="C23" s="401">
        <v>1375</v>
      </c>
      <c r="D23" s="401">
        <f>IFERROR(VLOOKUP(A23,'1-1元江县一般公共预算收入情况表'!A:D,4,FALSE),"")</f>
        <v>1454</v>
      </c>
      <c r="E23" s="375">
        <f t="shared" si="0"/>
        <v>0.0574545454545454</v>
      </c>
      <c r="F23" s="285" t="str">
        <f t="shared" si="1"/>
        <v>是</v>
      </c>
    </row>
    <row r="24" ht="32.1" hidden="1" customHeight="1" spans="1:6">
      <c r="A24" s="541" t="s">
        <v>49</v>
      </c>
      <c r="B24" s="542" t="s">
        <v>50</v>
      </c>
      <c r="C24" s="401">
        <v>0</v>
      </c>
      <c r="D24" s="401">
        <f>IFERROR(VLOOKUP(A24,'1-1元江县一般公共预算收入情况表'!A:D,4,FALSE),"")</f>
        <v>0</v>
      </c>
      <c r="E24" s="375">
        <f t="shared" si="0"/>
        <v>0</v>
      </c>
      <c r="F24" s="285" t="str">
        <f t="shared" si="1"/>
        <v>否</v>
      </c>
    </row>
    <row r="25" ht="32.1" customHeight="1" spans="1:6">
      <c r="A25" s="541" t="s">
        <v>51</v>
      </c>
      <c r="B25" s="542" t="s">
        <v>52</v>
      </c>
      <c r="C25" s="401">
        <v>19378</v>
      </c>
      <c r="D25" s="401">
        <f>IFERROR(VLOOKUP(A25,'1-1元江县一般公共预算收入情况表'!A:D,4,FALSE),"")</f>
        <v>32216</v>
      </c>
      <c r="E25" s="375">
        <f t="shared" si="0"/>
        <v>0.662503870368459</v>
      </c>
      <c r="F25" s="285" t="str">
        <f t="shared" si="1"/>
        <v>是</v>
      </c>
    </row>
    <row r="26" customFormat="1" ht="32.1" hidden="1" customHeight="1" spans="1:6">
      <c r="A26" s="543" t="s">
        <v>53</v>
      </c>
      <c r="B26" s="544" t="s">
        <v>54</v>
      </c>
      <c r="C26" s="401">
        <v>0</v>
      </c>
      <c r="D26" s="401">
        <f>IFERROR(VLOOKUP(A26,'1-1元江县一般公共预算收入情况表'!A:D,4,FALSE),"")</f>
        <v>0</v>
      </c>
      <c r="E26" s="375">
        <f t="shared" si="0"/>
        <v>0</v>
      </c>
      <c r="F26" s="285" t="str">
        <f t="shared" si="1"/>
        <v>否</v>
      </c>
    </row>
    <row r="27" ht="32.1" customHeight="1" spans="1:6">
      <c r="A27" s="541" t="s">
        <v>55</v>
      </c>
      <c r="B27" s="542" t="s">
        <v>56</v>
      </c>
      <c r="C27" s="401">
        <v>7</v>
      </c>
      <c r="D27" s="401">
        <f>IFERROR(VLOOKUP(A27,'1-1元江县一般公共预算收入情况表'!A:D,4,FALSE),"")</f>
        <v>1900</v>
      </c>
      <c r="E27" s="375">
        <f t="shared" si="0"/>
        <v>270.428571428571</v>
      </c>
      <c r="F27" s="285" t="str">
        <f t="shared" si="1"/>
        <v>是</v>
      </c>
    </row>
    <row r="28" ht="32.1" customHeight="1" spans="1:6">
      <c r="A28" s="541" t="s">
        <v>57</v>
      </c>
      <c r="B28" s="542" t="s">
        <v>58</v>
      </c>
      <c r="C28" s="401">
        <v>31</v>
      </c>
      <c r="D28" s="401">
        <f>IFERROR(VLOOKUP(A28,'1-1元江县一般公共预算收入情况表'!A:D,4,FALSE),"")</f>
        <v>210</v>
      </c>
      <c r="E28" s="375">
        <f t="shared" si="0"/>
        <v>5.7741935483871</v>
      </c>
      <c r="F28" s="285" t="str">
        <f t="shared" si="1"/>
        <v>是</v>
      </c>
    </row>
    <row r="29" ht="32.1" customHeight="1" spans="1:6">
      <c r="A29" s="370"/>
      <c r="B29" s="542"/>
      <c r="C29" s="401" t="str">
        <f>IFERROR(VLOOKUP(A29,'1-1元江县一般公共预算收入情况表'!A:C,3,FALSE),"")</f>
        <v/>
      </c>
      <c r="D29" s="401" t="str">
        <f>IFERROR(VLOOKUP(A29,'1-1元江县一般公共预算收入情况表'!A:D,4,FALSE),"")</f>
        <v/>
      </c>
      <c r="E29" s="375">
        <f t="shared" si="0"/>
        <v>0</v>
      </c>
      <c r="F29" s="285" t="str">
        <f t="shared" si="1"/>
        <v>是</v>
      </c>
    </row>
    <row r="30" s="354" customFormat="1" ht="32.1" customHeight="1" spans="1:6">
      <c r="A30" s="547"/>
      <c r="B30" s="548" t="s">
        <v>149</v>
      </c>
      <c r="C30" s="390">
        <f>C4+C20</f>
        <v>48000</v>
      </c>
      <c r="D30" s="390">
        <f>D4+D20</f>
        <v>66750</v>
      </c>
      <c r="E30" s="391">
        <f t="shared" si="0"/>
        <v>0.390625</v>
      </c>
      <c r="F30" s="285" t="str">
        <f t="shared" si="1"/>
        <v>是</v>
      </c>
    </row>
    <row r="31" ht="32.1" customHeight="1" spans="1:6">
      <c r="A31" s="408" t="s">
        <v>61</v>
      </c>
      <c r="B31" s="199" t="s">
        <v>62</v>
      </c>
      <c r="C31" s="390">
        <v>15100</v>
      </c>
      <c r="D31" s="390">
        <f>IFERROR(VLOOKUP(A31,'1-1元江县一般公共预算收入情况表'!A:D,4,FALSE),"")</f>
        <v>8100</v>
      </c>
      <c r="E31" s="391">
        <f t="shared" si="0"/>
        <v>-0.463576158940397</v>
      </c>
      <c r="F31" s="285" t="str">
        <f t="shared" si="1"/>
        <v>是</v>
      </c>
    </row>
    <row r="32" ht="32.1" customHeight="1" spans="1:6">
      <c r="A32" s="338" t="s">
        <v>63</v>
      </c>
      <c r="B32" s="549" t="s">
        <v>64</v>
      </c>
      <c r="C32" s="390">
        <f>SUM(C33:C39)</f>
        <v>154700</v>
      </c>
      <c r="D32" s="390">
        <f>SUM(D33:D39)</f>
        <v>163129</v>
      </c>
      <c r="E32" s="391">
        <f t="shared" si="0"/>
        <v>0.0544861021331609</v>
      </c>
      <c r="F32" s="285" t="str">
        <f t="shared" si="1"/>
        <v>是</v>
      </c>
    </row>
    <row r="33" ht="32.1" customHeight="1" spans="1:6">
      <c r="A33" s="341" t="s">
        <v>65</v>
      </c>
      <c r="B33" s="340" t="s">
        <v>66</v>
      </c>
      <c r="C33" s="401">
        <v>4132</v>
      </c>
      <c r="D33" s="401">
        <f>IFERROR(VLOOKUP(A33,'1-1元江县一般公共预算收入情况表'!A:D,4,FALSE),"")</f>
        <v>4132</v>
      </c>
      <c r="E33" s="375">
        <f t="shared" si="0"/>
        <v>0</v>
      </c>
      <c r="F33" s="285" t="str">
        <f t="shared" si="1"/>
        <v>是</v>
      </c>
    </row>
    <row r="34" s="276" customFormat="1" ht="32.1" customHeight="1" spans="1:6">
      <c r="A34" s="380"/>
      <c r="B34" s="340" t="s">
        <v>67</v>
      </c>
      <c r="C34" s="401">
        <v>130868</v>
      </c>
      <c r="D34" s="401">
        <v>144349</v>
      </c>
      <c r="E34" s="375">
        <f t="shared" si="0"/>
        <v>0.103012195494697</v>
      </c>
      <c r="F34" s="285" t="str">
        <f t="shared" si="1"/>
        <v>是</v>
      </c>
    </row>
    <row r="35" s="276" customFormat="1" ht="32.1" hidden="1" customHeight="1" spans="1:6">
      <c r="A35" s="341" t="s">
        <v>150</v>
      </c>
      <c r="B35" s="340" t="s">
        <v>151</v>
      </c>
      <c r="C35" s="372"/>
      <c r="D35" s="401" t="str">
        <f>IFERROR(VLOOKUP(A35,'1-1元江县一般公共预算收入情况表'!A:D,4,FALSE),"")</f>
        <v/>
      </c>
      <c r="E35" s="375">
        <f t="shared" si="0"/>
        <v>0</v>
      </c>
      <c r="F35" s="285" t="str">
        <f t="shared" si="1"/>
        <v>否</v>
      </c>
    </row>
    <row r="36" ht="32.1" customHeight="1" spans="1:6">
      <c r="A36" s="341" t="s">
        <v>68</v>
      </c>
      <c r="B36" s="340" t="s">
        <v>69</v>
      </c>
      <c r="C36" s="401">
        <f>IFERROR(VLOOKUP(A36,'1-1元江县一般公共预算收入情况表'!A:C,3,FALSE),"")</f>
        <v>0</v>
      </c>
      <c r="D36" s="401">
        <f>IFERROR(VLOOKUP(A36,'1-1元江县一般公共预算收入情况表'!A:D,4,FALSE),"")</f>
        <v>3160</v>
      </c>
      <c r="E36" s="375">
        <f t="shared" si="0"/>
        <v>0</v>
      </c>
      <c r="F36" s="285" t="str">
        <f t="shared" si="1"/>
        <v>是</v>
      </c>
    </row>
    <row r="37" ht="32.1" customHeight="1" spans="1:6">
      <c r="A37" s="341" t="s">
        <v>70</v>
      </c>
      <c r="B37" s="340" t="s">
        <v>71</v>
      </c>
      <c r="C37" s="401"/>
      <c r="D37" s="401">
        <f>IFERROR(VLOOKUP(A37,'1-1元江县一般公共预算收入情况表'!A:D,4,FALSE),"")</f>
        <v>10000</v>
      </c>
      <c r="E37" s="375">
        <f t="shared" si="0"/>
        <v>0</v>
      </c>
      <c r="F37" s="285" t="str">
        <f t="shared" si="1"/>
        <v>是</v>
      </c>
    </row>
    <row r="38" s="532" customFormat="1" ht="32.1" customHeight="1" spans="1:6">
      <c r="A38" s="341" t="s">
        <v>74</v>
      </c>
      <c r="B38" s="340" t="s">
        <v>75</v>
      </c>
      <c r="C38" s="401">
        <v>18951</v>
      </c>
      <c r="D38" s="401" t="str">
        <f>IFERROR(VLOOKUP(A38,'1-1元江县一般公共预算收入情况表'!A:D,4,FALSE),"")</f>
        <v/>
      </c>
      <c r="E38" s="375">
        <f t="shared" si="0"/>
        <v>0</v>
      </c>
      <c r="F38" s="285" t="str">
        <f t="shared" si="1"/>
        <v>是</v>
      </c>
    </row>
    <row r="39" s="533" customFormat="1" ht="32.1" customHeight="1" spans="1:6">
      <c r="A39" s="341" t="s">
        <v>76</v>
      </c>
      <c r="B39" s="344" t="s">
        <v>77</v>
      </c>
      <c r="C39" s="401">
        <v>749</v>
      </c>
      <c r="D39" s="401">
        <f>IFERROR(VLOOKUP(A39,'1-1元江县一般公共预算收入情况表'!A:D,4,FALSE),"")</f>
        <v>1488</v>
      </c>
      <c r="E39" s="375">
        <f t="shared" si="0"/>
        <v>0.986648865153538</v>
      </c>
      <c r="F39" s="285" t="str">
        <f t="shared" si="1"/>
        <v>是</v>
      </c>
    </row>
    <row r="40" ht="32.1" customHeight="1" spans="1:6">
      <c r="A40" s="550"/>
      <c r="B40" s="551" t="s">
        <v>78</v>
      </c>
      <c r="C40" s="390">
        <f>C30+C31+C32</f>
        <v>217800</v>
      </c>
      <c r="D40" s="390">
        <f>D30+D31+D32</f>
        <v>237979</v>
      </c>
      <c r="E40" s="391">
        <f t="shared" si="0"/>
        <v>0.0926492194674013</v>
      </c>
      <c r="F40" s="285" t="str">
        <f t="shared" si="1"/>
        <v>是</v>
      </c>
    </row>
    <row r="41" spans="4:4">
      <c r="D41" s="552"/>
    </row>
    <row r="42" spans="4:4">
      <c r="D42" s="552"/>
    </row>
    <row r="43" spans="4:4">
      <c r="D43" s="552"/>
    </row>
    <row r="44" spans="4:4">
      <c r="D44" s="552"/>
    </row>
  </sheetData>
  <autoFilter ref="A3:F40">
    <filterColumn colId="5">
      <customFilters>
        <customFilter operator="equal" val="是"/>
      </customFilters>
    </filterColumn>
    <extLst/>
  </autoFilter>
  <mergeCells count="1">
    <mergeCell ref="B1:E1"/>
  </mergeCells>
  <conditionalFormatting sqref="E2">
    <cfRule type="cellIs" dxfId="0" priority="118" stopIfTrue="1" operator="lessThanOrEqual">
      <formula>-1</formula>
    </cfRule>
  </conditionalFormatting>
  <conditionalFormatting sqref="C4:D4">
    <cfRule type="expression" dxfId="1" priority="71" stopIfTrue="1">
      <formula>"len($A:$A)=3"</formula>
    </cfRule>
    <cfRule type="expression" dxfId="1" priority="70" stopIfTrue="1">
      <formula>"len($A:$A)=3"</formula>
    </cfRule>
  </conditionalFormatting>
  <conditionalFormatting sqref="E4">
    <cfRule type="expression" dxfId="1" priority="12" stopIfTrue="1">
      <formula>"len($A:$A)=3"</formula>
    </cfRule>
    <cfRule type="expression" dxfId="1" priority="11" stopIfTrue="1">
      <formula>"len($A:$A)=3"</formula>
    </cfRule>
  </conditionalFormatting>
  <conditionalFormatting sqref="A31:B31">
    <cfRule type="expression" dxfId="1" priority="124" stopIfTrue="1">
      <formula>"len($A:$A)=3"</formula>
    </cfRule>
  </conditionalFormatting>
  <conditionalFormatting sqref="C31">
    <cfRule type="expression" dxfId="1" priority="21" stopIfTrue="1">
      <formula>"len($A:$A)=3"</formula>
    </cfRule>
    <cfRule type="expression" dxfId="1" priority="20" stopIfTrue="1">
      <formula>"len($A:$A)=3"</formula>
    </cfRule>
  </conditionalFormatting>
  <conditionalFormatting sqref="D31">
    <cfRule type="expression" dxfId="1" priority="19" stopIfTrue="1">
      <formula>"len($A:$A)=3"</formula>
    </cfRule>
    <cfRule type="expression" dxfId="1" priority="18" stopIfTrue="1">
      <formula>"len($A:$A)=3"</formula>
    </cfRule>
  </conditionalFormatting>
  <conditionalFormatting sqref="E31">
    <cfRule type="expression" dxfId="1" priority="4" stopIfTrue="1">
      <formula>"len($A:$A)=3"</formula>
    </cfRule>
    <cfRule type="expression" dxfId="1" priority="3" stopIfTrue="1">
      <formula>"len($A:$A)=3"</formula>
    </cfRule>
  </conditionalFormatting>
  <conditionalFormatting sqref="C32:D32">
    <cfRule type="expression" dxfId="1" priority="64" stopIfTrue="1">
      <formula>"len($A:$A)=3"</formula>
    </cfRule>
    <cfRule type="expression" dxfId="1" priority="63" stopIfTrue="1">
      <formula>"len($A:$A)=3"</formula>
    </cfRule>
  </conditionalFormatting>
  <conditionalFormatting sqref="E32">
    <cfRule type="expression" dxfId="1" priority="10" stopIfTrue="1">
      <formula>"len($A:$A)=3"</formula>
    </cfRule>
    <cfRule type="expression" dxfId="1" priority="9" stopIfTrue="1">
      <formula>"len($A:$A)=3"</formula>
    </cfRule>
  </conditionalFormatting>
  <conditionalFormatting sqref="D34">
    <cfRule type="expression" dxfId="1" priority="17" stopIfTrue="1">
      <formula>"len($A:$A)=3"</formula>
    </cfRule>
    <cfRule type="expression" dxfId="1" priority="16" stopIfTrue="1">
      <formula>"len($A:$A)=3"</formula>
    </cfRule>
  </conditionalFormatting>
  <conditionalFormatting sqref="E34">
    <cfRule type="expression" dxfId="1" priority="2" stopIfTrue="1">
      <formula>"len($A:$A)=3"</formula>
    </cfRule>
    <cfRule type="expression" dxfId="1" priority="1" stopIfTrue="1">
      <formula>"len($A:$A)=3"</formula>
    </cfRule>
  </conditionalFormatting>
  <conditionalFormatting sqref="C35">
    <cfRule type="expression" dxfId="1" priority="57" stopIfTrue="1">
      <formula>"len($A:$A)=3"</formula>
    </cfRule>
    <cfRule type="expression" dxfId="1" priority="56" stopIfTrue="1">
      <formula>"len($A:$A)=3"</formula>
    </cfRule>
  </conditionalFormatting>
  <conditionalFormatting sqref="A38:B38">
    <cfRule type="expression" dxfId="1" priority="24" stopIfTrue="1">
      <formula>"len($A:$A)=3"</formula>
    </cfRule>
  </conditionalFormatting>
  <conditionalFormatting sqref="A39:B39">
    <cfRule type="expression" dxfId="1" priority="91" stopIfTrue="1">
      <formula>"len($A:$A)=3"</formula>
    </cfRule>
  </conditionalFormatting>
  <conditionalFormatting sqref="B39">
    <cfRule type="expression" dxfId="1" priority="92" stopIfTrue="1">
      <formula>"len($A:$A)=3"</formula>
    </cfRule>
    <cfRule type="expression" dxfId="1" priority="93" stopIfTrue="1">
      <formula>"len($A:$A)=3"</formula>
    </cfRule>
  </conditionalFormatting>
  <conditionalFormatting sqref="C40:D40">
    <cfRule type="expression" dxfId="1" priority="55" stopIfTrue="1">
      <formula>"len($A:$A)=3"</formula>
    </cfRule>
    <cfRule type="expression" dxfId="1" priority="54" stopIfTrue="1">
      <formula>"len($A:$A)=3"</formula>
    </cfRule>
    <cfRule type="expression" dxfId="1" priority="53" stopIfTrue="1">
      <formula>"len($A:$A)=3"</formula>
    </cfRule>
    <cfRule type="expression" dxfId="1" priority="52" stopIfTrue="1">
      <formula>"len($A:$A)=3"</formula>
    </cfRule>
  </conditionalFormatting>
  <conditionalFormatting sqref="E40">
    <cfRule type="expression" dxfId="1" priority="8" stopIfTrue="1">
      <formula>"len($A:$A)=3"</formula>
    </cfRule>
    <cfRule type="expression" dxfId="1" priority="7" stopIfTrue="1">
      <formula>"len($A:$A)=3"</formula>
    </cfRule>
    <cfRule type="expression" dxfId="1" priority="6" stopIfTrue="1">
      <formula>"len($A:$A)=3"</formula>
    </cfRule>
    <cfRule type="expression" dxfId="1" priority="5" stopIfTrue="1">
      <formula>"len($A:$A)=3"</formula>
    </cfRule>
  </conditionalFormatting>
  <conditionalFormatting sqref="B4:B6">
    <cfRule type="expression" dxfId="1" priority="117" stopIfTrue="1">
      <formula>"len($A:$A)=3"</formula>
    </cfRule>
  </conditionalFormatting>
  <conditionalFormatting sqref="B7:B8">
    <cfRule type="expression" dxfId="1" priority="116" stopIfTrue="1">
      <formula>"len($A:$A)=3"</formula>
    </cfRule>
  </conditionalFormatting>
  <conditionalFormatting sqref="F4:F58">
    <cfRule type="cellIs" dxfId="2" priority="108" stopIfTrue="1" operator="lessThan">
      <formula>0</formula>
    </cfRule>
  </conditionalFormatting>
  <conditionalFormatting sqref="A4:B28">
    <cfRule type="expression" dxfId="1" priority="114" stopIfTrue="1">
      <formula>"len($A:$A)=3"</formula>
    </cfRule>
  </conditionalFormatting>
  <conditionalFormatting sqref="A29:B29 B40 B41:C58 D41:D44">
    <cfRule type="expression" dxfId="1" priority="125" stopIfTrue="1">
      <formula>"len($A:$A)=3"</formula>
    </cfRule>
  </conditionalFormatting>
  <conditionalFormatting sqref="B29 B31">
    <cfRule type="expression" dxfId="1" priority="137" stopIfTrue="1">
      <formula>"len($A:$A)=3"</formula>
    </cfRule>
  </conditionalFormatting>
  <conditionalFormatting sqref="A32:B32 A35:B35">
    <cfRule type="expression" dxfId="1" priority="97" stopIfTrue="1">
      <formula>"len($A:$A)=3"</formula>
    </cfRule>
  </conditionalFormatting>
  <conditionalFormatting sqref="B32:B34 B39">
    <cfRule type="expression" dxfId="1" priority="98" stopIfTrue="1">
      <formula>"len($A:$A)=3"</formula>
    </cfRule>
  </conditionalFormatting>
  <conditionalFormatting sqref="A33:B34">
    <cfRule type="expression" dxfId="1" priority="96" stopIfTrue="1">
      <formula>"len($A:$A)=3"</formula>
    </cfRule>
  </conditionalFormatting>
  <conditionalFormatting sqref="A36:B37 A39:B44">
    <cfRule type="expression" dxfId="1" priority="9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D26" sqref="D26"/>
    </sheetView>
  </sheetViews>
  <sheetFormatPr defaultColWidth="8.88333333333333" defaultRowHeight="13.5" outlineLevelCol="5"/>
  <cols>
    <col min="1" max="1" width="8.88333333333333" style="18"/>
    <col min="2" max="2" width="49.3833333333333" style="18" customWidth="1"/>
    <col min="3" max="3" width="20.6333333333333" style="18" customWidth="1"/>
    <col min="4" max="5" width="20.6333333333333" style="31" customWidth="1"/>
    <col min="6" max="6" width="20.6333333333333" style="18" customWidth="1"/>
    <col min="7" max="16384" width="8.88333333333333" style="18"/>
  </cols>
  <sheetData>
    <row r="1" s="18" customFormat="1" spans="1:5">
      <c r="A1" s="32"/>
      <c r="D1" s="31"/>
      <c r="E1" s="31"/>
    </row>
    <row r="2" s="18" customFormat="1" ht="45" customHeight="1" spans="1:6">
      <c r="A2" s="21" t="s">
        <v>3428</v>
      </c>
      <c r="B2" s="21"/>
      <c r="C2" s="21"/>
      <c r="D2" s="21"/>
      <c r="E2" s="21"/>
      <c r="F2" s="21"/>
    </row>
    <row r="3" s="19" customFormat="1" ht="18" customHeight="1" spans="2:6">
      <c r="B3" s="33" t="s">
        <v>3346</v>
      </c>
      <c r="C3" s="34"/>
      <c r="D3" s="34"/>
      <c r="E3" s="34"/>
      <c r="F3" s="34"/>
    </row>
    <row r="4" s="19" customFormat="1" ht="30" customHeight="1" spans="1:6">
      <c r="A4" s="24" t="s">
        <v>4</v>
      </c>
      <c r="B4" s="24"/>
      <c r="C4" s="25" t="s">
        <v>3352</v>
      </c>
      <c r="D4" s="25" t="s">
        <v>3398</v>
      </c>
      <c r="E4" s="25" t="s">
        <v>3399</v>
      </c>
      <c r="F4" s="25" t="s">
        <v>3429</v>
      </c>
    </row>
    <row r="5" s="19" customFormat="1" ht="30" customHeight="1" spans="1:6">
      <c r="A5" s="35" t="s">
        <v>3430</v>
      </c>
      <c r="B5" s="35"/>
      <c r="C5" s="27" t="s">
        <v>3353</v>
      </c>
      <c r="D5" s="36">
        <f>D6+D7</f>
        <v>38.26</v>
      </c>
      <c r="E5" s="36">
        <f>E6+E7</f>
        <v>38.26</v>
      </c>
      <c r="F5" s="37"/>
    </row>
    <row r="6" s="19" customFormat="1" ht="30" customHeight="1" spans="1:6">
      <c r="A6" s="38" t="s">
        <v>3431</v>
      </c>
      <c r="B6" s="38"/>
      <c r="C6" s="27" t="s">
        <v>3354</v>
      </c>
      <c r="D6" s="36">
        <v>11.39</v>
      </c>
      <c r="E6" s="36">
        <v>11.39</v>
      </c>
      <c r="F6" s="37"/>
    </row>
    <row r="7" s="19" customFormat="1" ht="30" customHeight="1" spans="1:6">
      <c r="A7" s="38" t="s">
        <v>3432</v>
      </c>
      <c r="B7" s="38"/>
      <c r="C7" s="27" t="s">
        <v>3355</v>
      </c>
      <c r="D7" s="36">
        <v>26.87</v>
      </c>
      <c r="E7" s="36">
        <v>26.87</v>
      </c>
      <c r="F7" s="37"/>
    </row>
    <row r="8" s="19" customFormat="1" ht="30" customHeight="1" spans="1:6">
      <c r="A8" s="39" t="s">
        <v>3433</v>
      </c>
      <c r="B8" s="39"/>
      <c r="C8" s="27" t="s">
        <v>3356</v>
      </c>
      <c r="D8" s="36">
        <v>0</v>
      </c>
      <c r="E8" s="36">
        <v>0</v>
      </c>
      <c r="F8" s="37"/>
    </row>
    <row r="9" s="19" customFormat="1" ht="30" customHeight="1" spans="1:6">
      <c r="A9" s="38" t="s">
        <v>3431</v>
      </c>
      <c r="B9" s="38"/>
      <c r="C9" s="27" t="s">
        <v>3357</v>
      </c>
      <c r="D9" s="36">
        <v>0</v>
      </c>
      <c r="E9" s="36">
        <v>0</v>
      </c>
      <c r="F9" s="37"/>
    </row>
    <row r="10" s="19" customFormat="1" ht="30" customHeight="1" spans="1:6">
      <c r="A10" s="38" t="s">
        <v>3432</v>
      </c>
      <c r="B10" s="38"/>
      <c r="C10" s="27" t="s">
        <v>3358</v>
      </c>
      <c r="D10" s="36">
        <v>0</v>
      </c>
      <c r="E10" s="36">
        <v>0</v>
      </c>
      <c r="F10" s="37"/>
    </row>
    <row r="11" s="20" customFormat="1" ht="41" customHeight="1" spans="1:6">
      <c r="A11" s="30" t="s">
        <v>3434</v>
      </c>
      <c r="B11" s="30"/>
      <c r="C11" s="30"/>
      <c r="D11" s="30"/>
      <c r="E11" s="30"/>
      <c r="F11" s="30"/>
    </row>
    <row r="12" s="18" customFormat="1" spans="4:5">
      <c r="D12" s="31"/>
      <c r="E12" s="31"/>
    </row>
    <row r="13" s="18" customFormat="1" spans="4:5">
      <c r="D13" s="31"/>
      <c r="E13" s="31"/>
    </row>
    <row r="14" s="18" customFormat="1" ht="19.5" spans="1:5">
      <c r="A14" s="40"/>
      <c r="D14" s="31"/>
      <c r="E14" s="31"/>
    </row>
    <row r="15" s="18" customFormat="1" ht="19" customHeight="1" spans="1:5">
      <c r="A15" s="41"/>
      <c r="D15" s="31"/>
      <c r="E15" s="31"/>
    </row>
    <row r="16" s="18" customFormat="1" ht="29" customHeight="1" spans="4:5">
      <c r="D16" s="31"/>
      <c r="E16" s="31"/>
    </row>
    <row r="17" s="18" customFormat="1" ht="29" customHeight="1" spans="4:5">
      <c r="D17" s="31"/>
      <c r="E17" s="31"/>
    </row>
    <row r="18" s="18" customFormat="1" ht="29" customHeight="1" spans="4:5">
      <c r="D18" s="31"/>
      <c r="E18" s="31"/>
    </row>
    <row r="19" s="18" customFormat="1" ht="29" customHeight="1" spans="4:5">
      <c r="D19" s="31"/>
      <c r="E19" s="31"/>
    </row>
    <row r="20" s="18" customFormat="1" ht="30" customHeight="1" spans="1:5">
      <c r="A20" s="41"/>
      <c r="D20" s="31"/>
      <c r="E20" s="31"/>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workbookViewId="0">
      <selection activeCell="D26" sqref="D26"/>
    </sheetView>
  </sheetViews>
  <sheetFormatPr defaultColWidth="8.88333333333333" defaultRowHeight="13.5" outlineLevelRow="7" outlineLevelCol="5"/>
  <cols>
    <col min="1" max="1" width="8.88333333333333" style="18"/>
    <col min="2" max="6" width="24.2166666666667" style="18" customWidth="1"/>
    <col min="7" max="16384" width="8.88333333333333" style="18"/>
  </cols>
  <sheetData>
    <row r="1" s="18" customFormat="1" ht="24" customHeight="1"/>
    <row r="2" s="18" customFormat="1" ht="27" spans="1:6">
      <c r="A2" s="21" t="s">
        <v>3435</v>
      </c>
      <c r="B2" s="22"/>
      <c r="C2" s="22"/>
      <c r="D2" s="22"/>
      <c r="E2" s="22"/>
      <c r="F2" s="22"/>
    </row>
    <row r="3" s="18" customFormat="1" ht="23" customHeight="1" spans="1:6">
      <c r="A3" s="23" t="s">
        <v>3346</v>
      </c>
      <c r="B3" s="23"/>
      <c r="C3" s="23"/>
      <c r="D3" s="23"/>
      <c r="E3" s="23"/>
      <c r="F3" s="23"/>
    </row>
    <row r="4" s="19" customFormat="1" ht="30" customHeight="1" spans="1:6">
      <c r="A4" s="24" t="s">
        <v>3436</v>
      </c>
      <c r="B4" s="25" t="s">
        <v>3306</v>
      </c>
      <c r="C4" s="25" t="s">
        <v>3437</v>
      </c>
      <c r="D4" s="25" t="s">
        <v>3438</v>
      </c>
      <c r="E4" s="25" t="s">
        <v>3439</v>
      </c>
      <c r="F4" s="25" t="s">
        <v>3440</v>
      </c>
    </row>
    <row r="5" s="19" customFormat="1" ht="45" customHeight="1" spans="1:6">
      <c r="A5" s="26">
        <v>1</v>
      </c>
      <c r="B5" s="27"/>
      <c r="C5" s="28" t="s">
        <v>3441</v>
      </c>
      <c r="D5" s="29"/>
      <c r="E5" s="29" t="s">
        <v>3442</v>
      </c>
      <c r="F5" s="29"/>
    </row>
    <row r="6" s="19" customFormat="1" ht="45" customHeight="1" spans="1:6">
      <c r="A6" s="26">
        <v>2</v>
      </c>
      <c r="B6" s="27"/>
      <c r="C6" s="28"/>
      <c r="D6" s="29"/>
      <c r="E6" s="29"/>
      <c r="F6" s="29"/>
    </row>
    <row r="7" s="19" customFormat="1" ht="45" customHeight="1" spans="1:6">
      <c r="A7" s="26" t="s">
        <v>3443</v>
      </c>
      <c r="B7" s="27"/>
      <c r="C7" s="28"/>
      <c r="D7" s="29"/>
      <c r="E7" s="29"/>
      <c r="F7" s="29"/>
    </row>
    <row r="8" s="20" customFormat="1" ht="33" customHeight="1" spans="1:6">
      <c r="A8" s="30" t="s">
        <v>3444</v>
      </c>
      <c r="B8" s="30"/>
      <c r="C8" s="30"/>
      <c r="D8" s="30"/>
      <c r="E8" s="30"/>
      <c r="F8" s="30"/>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13"/>
  <sheetViews>
    <sheetView topLeftCell="B1" workbookViewId="0">
      <selection activeCell="D26" sqref="D26"/>
    </sheetView>
  </sheetViews>
  <sheetFormatPr defaultColWidth="8" defaultRowHeight="12"/>
  <cols>
    <col min="1" max="1" width="25.3833333333333" style="7"/>
    <col min="2" max="2" width="23.775" style="7" customWidth="1"/>
    <col min="3" max="5" width="20.6333333333333" style="7" customWidth="1"/>
    <col min="6" max="6" width="14.3333333333333" style="7" customWidth="1"/>
    <col min="7" max="7" width="20.6333333333333" style="7" customWidth="1"/>
    <col min="8" max="9" width="13.3333333333333" style="7" customWidth="1"/>
    <col min="10" max="10" width="15.4416666666667" style="7" customWidth="1"/>
    <col min="11" max="16384" width="8" style="7"/>
  </cols>
  <sheetData>
    <row r="2" s="7" customFormat="1" ht="39" customHeight="1" spans="1:10">
      <c r="A2" s="10" t="s">
        <v>3445</v>
      </c>
      <c r="B2" s="10"/>
      <c r="C2" s="10"/>
      <c r="D2" s="10"/>
      <c r="E2" s="10"/>
      <c r="F2" s="10"/>
      <c r="G2" s="10"/>
      <c r="H2" s="10"/>
      <c r="I2" s="10"/>
      <c r="J2" s="10"/>
    </row>
    <row r="3" s="7" customFormat="1" ht="23" customHeight="1" spans="1:1">
      <c r="A3" s="11"/>
    </row>
    <row r="4" s="8" customFormat="1" ht="44.25" customHeight="1" spans="1:10">
      <c r="A4" s="12" t="s">
        <v>3446</v>
      </c>
      <c r="B4" s="12" t="s">
        <v>3447</v>
      </c>
      <c r="C4" s="12" t="s">
        <v>3448</v>
      </c>
      <c r="D4" s="12" t="s">
        <v>3449</v>
      </c>
      <c r="E4" s="12" t="s">
        <v>3450</v>
      </c>
      <c r="F4" s="12" t="s">
        <v>3451</v>
      </c>
      <c r="G4" s="12" t="s">
        <v>3452</v>
      </c>
      <c r="H4" s="12" t="s">
        <v>3453</v>
      </c>
      <c r="I4" s="12" t="s">
        <v>3454</v>
      </c>
      <c r="J4" s="12" t="s">
        <v>3455</v>
      </c>
    </row>
    <row r="5" s="7" customFormat="1" ht="18.75" spans="1:10">
      <c r="A5" s="13">
        <v>1</v>
      </c>
      <c r="B5" s="13">
        <v>2</v>
      </c>
      <c r="C5" s="13">
        <v>3</v>
      </c>
      <c r="D5" s="13">
        <v>4</v>
      </c>
      <c r="E5" s="13">
        <v>5</v>
      </c>
      <c r="F5" s="13">
        <v>6</v>
      </c>
      <c r="G5" s="13">
        <v>7</v>
      </c>
      <c r="H5" s="13">
        <v>8</v>
      </c>
      <c r="I5" s="13">
        <v>9</v>
      </c>
      <c r="J5" s="13">
        <v>10</v>
      </c>
    </row>
    <row r="6" s="7" customFormat="1" ht="35" customHeight="1" spans="1:10">
      <c r="A6" s="14" t="s">
        <v>3456</v>
      </c>
      <c r="B6" s="14"/>
      <c r="C6" s="14"/>
      <c r="D6" s="14"/>
      <c r="E6" s="13"/>
      <c r="F6" s="13"/>
      <c r="G6" s="13"/>
      <c r="H6" s="13"/>
      <c r="I6" s="13"/>
      <c r="J6" s="13"/>
    </row>
    <row r="7" s="7" customFormat="1" ht="35" customHeight="1" spans="1:10">
      <c r="A7" s="15" t="s">
        <v>3457</v>
      </c>
      <c r="B7" s="15"/>
      <c r="C7" s="15"/>
      <c r="D7" s="15"/>
      <c r="E7" s="13"/>
      <c r="F7" s="13"/>
      <c r="G7" s="13"/>
      <c r="H7" s="13"/>
      <c r="I7" s="13"/>
      <c r="J7" s="13"/>
    </row>
    <row r="8" s="7" customFormat="1" ht="35" customHeight="1" spans="1:10">
      <c r="A8" s="15" t="s">
        <v>3458</v>
      </c>
      <c r="B8" s="15"/>
      <c r="C8" s="15"/>
      <c r="D8" s="15"/>
      <c r="E8" s="13"/>
      <c r="F8" s="13"/>
      <c r="G8" s="13"/>
      <c r="H8" s="13"/>
      <c r="I8" s="13"/>
      <c r="J8" s="13"/>
    </row>
    <row r="9" s="9" customFormat="1" ht="35" customHeight="1" spans="1:10">
      <c r="A9" s="15" t="s">
        <v>3364</v>
      </c>
      <c r="B9" s="15"/>
      <c r="C9" s="15"/>
      <c r="D9" s="15"/>
      <c r="E9" s="13"/>
      <c r="F9" s="13"/>
      <c r="G9" s="13"/>
      <c r="H9" s="13"/>
      <c r="I9" s="13"/>
      <c r="J9" s="13"/>
    </row>
    <row r="10" s="7" customFormat="1" ht="35" customHeight="1" spans="1:10">
      <c r="A10" s="15" t="s">
        <v>3459</v>
      </c>
      <c r="B10" s="15"/>
      <c r="C10" s="15"/>
      <c r="D10" s="15"/>
      <c r="E10" s="13"/>
      <c r="F10" s="13"/>
      <c r="G10" s="13"/>
      <c r="H10" s="13"/>
      <c r="I10" s="13"/>
      <c r="J10" s="13"/>
    </row>
    <row r="11" s="7" customFormat="1" ht="35" customHeight="1" spans="1:10">
      <c r="A11" s="15" t="s">
        <v>3460</v>
      </c>
      <c r="B11" s="15"/>
      <c r="C11" s="15"/>
      <c r="D11" s="15"/>
      <c r="E11" s="13"/>
      <c r="F11" s="13"/>
      <c r="G11" s="13"/>
      <c r="H11" s="13"/>
      <c r="I11" s="13"/>
      <c r="J11" s="13"/>
    </row>
    <row r="12" s="7" customFormat="1" ht="35" customHeight="1" spans="1:10">
      <c r="A12" s="16" t="s">
        <v>3364</v>
      </c>
      <c r="B12" s="16"/>
      <c r="C12" s="16"/>
      <c r="D12" s="16"/>
      <c r="E12" s="16"/>
      <c r="F12" s="16"/>
      <c r="G12" s="16"/>
      <c r="H12" s="16"/>
      <c r="I12" s="16"/>
      <c r="J12" s="16"/>
    </row>
    <row r="13" ht="13.5" spans="1:10">
      <c r="A13" s="17" t="s">
        <v>3461</v>
      </c>
      <c r="B13" s="17"/>
      <c r="C13" s="17"/>
      <c r="D13" s="17"/>
      <c r="E13" s="17"/>
      <c r="F13" s="17"/>
      <c r="G13" s="17"/>
      <c r="H13" s="17"/>
      <c r="I13" s="17"/>
      <c r="J13" s="17"/>
    </row>
  </sheetData>
  <mergeCells count="2">
    <mergeCell ref="A2:J2"/>
    <mergeCell ref="A13:J13"/>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0"/>
  <sheetViews>
    <sheetView zoomScale="145" zoomScaleNormal="145" workbookViewId="0">
      <selection activeCell="D26" sqref="D26"/>
    </sheetView>
  </sheetViews>
  <sheetFormatPr defaultColWidth="9" defaultRowHeight="13.5" outlineLevelCol="1"/>
  <cols>
    <col min="1" max="1" width="20.25" style="1" customWidth="1"/>
    <col min="2" max="2" width="69.4833333333333" style="1" customWidth="1"/>
    <col min="3" max="16384" width="9" style="1"/>
  </cols>
  <sheetData>
    <row r="1" ht="32" customHeight="1" spans="1:2">
      <c r="A1" s="2" t="s">
        <v>3462</v>
      </c>
      <c r="B1" s="2"/>
    </row>
    <row r="3" ht="40" customHeight="1" spans="1:2">
      <c r="A3" s="3" t="s">
        <v>3463</v>
      </c>
      <c r="B3" s="4" t="s">
        <v>3464</v>
      </c>
    </row>
    <row r="4" ht="72" customHeight="1" spans="1:2">
      <c r="A4" s="5" t="s">
        <v>3465</v>
      </c>
      <c r="B4" s="6" t="s">
        <v>3466</v>
      </c>
    </row>
    <row r="5" ht="105" customHeight="1" spans="1:2">
      <c r="A5" s="5" t="s">
        <v>3467</v>
      </c>
      <c r="B5" s="6" t="s">
        <v>3468</v>
      </c>
    </row>
    <row r="6" ht="138" customHeight="1" spans="1:2">
      <c r="A6" s="5" t="s">
        <v>3469</v>
      </c>
      <c r="B6" s="6" t="s">
        <v>3470</v>
      </c>
    </row>
    <row r="7" ht="97" customHeight="1" spans="1:2">
      <c r="A7" s="5" t="s">
        <v>3471</v>
      </c>
      <c r="B7" s="6" t="s">
        <v>3472</v>
      </c>
    </row>
    <row r="8" ht="78" customHeight="1" spans="1:2">
      <c r="A8" s="5" t="s">
        <v>3473</v>
      </c>
      <c r="B8" s="6" t="s">
        <v>3474</v>
      </c>
    </row>
    <row r="9" ht="54" spans="1:2">
      <c r="A9" s="5" t="s">
        <v>3475</v>
      </c>
      <c r="B9" s="6" t="s">
        <v>3476</v>
      </c>
    </row>
    <row r="10" ht="82" customHeight="1" spans="1:2">
      <c r="A10" s="5" t="s">
        <v>3477</v>
      </c>
      <c r="B10" s="6" t="s">
        <v>3478</v>
      </c>
    </row>
  </sheetData>
  <mergeCells count="1">
    <mergeCell ref="A1:B1"/>
  </mergeCells>
  <conditionalFormatting sqref="A8">
    <cfRule type="expression" dxfId="1" priority="2" stopIfTrue="1">
      <formula>"len($A:$A)=3"</formula>
    </cfRule>
  </conditionalFormatting>
  <conditionalFormatting sqref="A9">
    <cfRule type="expression" dxfId="1" priority="1" stopIfTrue="1">
      <formula>"len($A:$A)=3"</formula>
    </cfRule>
  </conditionalFormatting>
  <conditionalFormatting sqref="A6:A7">
    <cfRule type="expression" dxfId="1" priority="6" stopIfTrue="1">
      <formula>"len($A:$A)=3"</formula>
    </cfRule>
  </conditionalFormatting>
  <conditionalFormatting sqref="A4:A5 A10">
    <cfRule type="expression" dxfId="1" priority="5"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4"/>
  <dimension ref="A1:I1359"/>
  <sheetViews>
    <sheetView showGridLines="0" showZeros="0" view="pageBreakPreview" zoomScaleNormal="100" workbookViewId="0">
      <pane xSplit="1" ySplit="3" topLeftCell="B1324" activePane="bottomRight" state="frozen"/>
      <selection/>
      <selection pane="topRight"/>
      <selection pane="bottomLeft"/>
      <selection pane="bottomRight" activeCell="D26" sqref="D26"/>
    </sheetView>
  </sheetViews>
  <sheetFormatPr defaultColWidth="9" defaultRowHeight="14.25"/>
  <cols>
    <col min="1" max="1" width="16.375" style="479" hidden="1" customWidth="1"/>
    <col min="2" max="2" width="50.6333333333333" style="479" customWidth="1"/>
    <col min="3" max="3" width="22.4" style="480" customWidth="1"/>
    <col min="4" max="4" width="21.25" style="480" customWidth="1"/>
    <col min="5" max="5" width="21.6333333333333" style="481" customWidth="1"/>
    <col min="6" max="6" width="12.125" style="161" hidden="1" customWidth="1"/>
    <col min="7" max="16384" width="9" style="161"/>
  </cols>
  <sheetData>
    <row r="1" s="476" customFormat="1" ht="45" customHeight="1" spans="1:6">
      <c r="A1" s="482"/>
      <c r="B1" s="482" t="s">
        <v>152</v>
      </c>
      <c r="C1" s="483"/>
      <c r="D1" s="483"/>
      <c r="E1" s="484"/>
      <c r="F1" s="485"/>
    </row>
    <row r="2" s="259" customFormat="1" ht="20.1" customHeight="1" spans="1:5">
      <c r="A2" s="486"/>
      <c r="B2" s="487"/>
      <c r="C2" s="488"/>
      <c r="D2" s="489"/>
      <c r="E2" s="490" t="s">
        <v>2</v>
      </c>
    </row>
    <row r="3" s="162" customFormat="1" ht="45" customHeight="1" spans="1:6">
      <c r="A3" s="491" t="s">
        <v>3</v>
      </c>
      <c r="B3" s="492" t="s">
        <v>4</v>
      </c>
      <c r="C3" s="493" t="s">
        <v>147</v>
      </c>
      <c r="D3" s="493" t="s">
        <v>6</v>
      </c>
      <c r="E3" s="494" t="s">
        <v>148</v>
      </c>
      <c r="F3" s="451" t="s">
        <v>8</v>
      </c>
    </row>
    <row r="4" s="161" customFormat="1" ht="36" customHeight="1" spans="1:6">
      <c r="A4" s="495" t="s">
        <v>80</v>
      </c>
      <c r="B4" s="496" t="s">
        <v>81</v>
      </c>
      <c r="C4" s="322">
        <f>C5+C17+C26+C37+C48+C59+C70+C83+C92+C115+C124+C135+C148+C155+C163+C169+C176+C183+C190+C197+C204+C218+C231+C246+C253</f>
        <v>21238.8480350001</v>
      </c>
      <c r="D4" s="322">
        <f>D5+D17+D26+D37+D48+D59+D70+D83+D92+D115+D124+D135+D148+D155+D163+D169+D176+D183+D190+D197+D204+D218+D231+D246+D253</f>
        <v>25889.271376</v>
      </c>
      <c r="E4" s="330">
        <f>IF(C4&lt;0,"",IFERROR(D4/C4-1,0))</f>
        <v>0.218958360328033</v>
      </c>
      <c r="F4" s="454" t="str">
        <f>IF(LEN(A4)=3,"是",IF(B4&lt;&gt;"",IF(SUM(C4:D4)&lt;&gt;0,"是","否"),"是"))</f>
        <v>是</v>
      </c>
    </row>
    <row r="5" s="161" customFormat="1" ht="36" customHeight="1" spans="1:6">
      <c r="A5" s="495" t="s">
        <v>153</v>
      </c>
      <c r="B5" s="496" t="s">
        <v>154</v>
      </c>
      <c r="C5" s="401">
        <f>SUM(C6:C16)</f>
        <v>920.47766699996</v>
      </c>
      <c r="D5" s="401">
        <f>SUM(D6:D16)</f>
        <v>707.842014</v>
      </c>
      <c r="E5" s="375">
        <f t="shared" ref="E5:E68" si="0">IF(C5&lt;0,"",IFERROR(D5/C5-1,0))</f>
        <v>-0.231005770833079</v>
      </c>
      <c r="F5" s="454" t="str">
        <f t="shared" ref="F5:F68" si="1">IF(LEN(A5)=3,"是",IF(B5&lt;&gt;"",IF(SUM(C5:D5)&lt;&gt;0,"是","否"),"是"))</f>
        <v>是</v>
      </c>
    </row>
    <row r="6" s="161" customFormat="1" ht="36" customHeight="1" spans="1:6">
      <c r="A6" s="497" t="s">
        <v>155</v>
      </c>
      <c r="B6" s="498" t="s">
        <v>156</v>
      </c>
      <c r="C6" s="499">
        <v>647.153972000003</v>
      </c>
      <c r="D6" s="499">
        <v>463.27082</v>
      </c>
      <c r="E6" s="500">
        <f t="shared" si="0"/>
        <v>-0.28414127078865</v>
      </c>
      <c r="F6" s="454" t="str">
        <f t="shared" si="1"/>
        <v>是</v>
      </c>
    </row>
    <row r="7" s="161" customFormat="1" ht="36" customHeight="1" spans="1:6">
      <c r="A7" s="497" t="s">
        <v>157</v>
      </c>
      <c r="B7" s="498" t="s">
        <v>158</v>
      </c>
      <c r="C7" s="499">
        <v>49.9999999999762</v>
      </c>
      <c r="D7" s="499">
        <v>40</v>
      </c>
      <c r="E7" s="500">
        <f t="shared" si="0"/>
        <v>-0.199999999999619</v>
      </c>
      <c r="F7" s="454" t="str">
        <f t="shared" si="1"/>
        <v>是</v>
      </c>
    </row>
    <row r="8" s="161" customFormat="1" ht="36" hidden="1" customHeight="1" spans="1:6">
      <c r="A8" s="497" t="s">
        <v>159</v>
      </c>
      <c r="B8" s="498" t="s">
        <v>160</v>
      </c>
      <c r="C8" s="499">
        <v>0</v>
      </c>
      <c r="D8" s="499" t="s">
        <v>59</v>
      </c>
      <c r="E8" s="500">
        <f t="shared" si="0"/>
        <v>0</v>
      </c>
      <c r="F8" s="454" t="str">
        <f t="shared" si="1"/>
        <v>否</v>
      </c>
    </row>
    <row r="9" s="161" customFormat="1" ht="36" customHeight="1" spans="1:6">
      <c r="A9" s="497" t="s">
        <v>161</v>
      </c>
      <c r="B9" s="498" t="s">
        <v>162</v>
      </c>
      <c r="C9" s="499">
        <v>64.1999999999762</v>
      </c>
      <c r="D9" s="499">
        <v>45.67</v>
      </c>
      <c r="E9" s="500">
        <f t="shared" si="0"/>
        <v>-0.288629283488833</v>
      </c>
      <c r="F9" s="454" t="str">
        <f t="shared" si="1"/>
        <v>是</v>
      </c>
    </row>
    <row r="10" s="163" customFormat="1" ht="36" hidden="1" customHeight="1" spans="1:6">
      <c r="A10" s="501" t="s">
        <v>163</v>
      </c>
      <c r="B10" s="498" t="s">
        <v>164</v>
      </c>
      <c r="C10" s="499">
        <v>0</v>
      </c>
      <c r="D10" s="499" t="s">
        <v>59</v>
      </c>
      <c r="E10" s="500">
        <f t="shared" si="0"/>
        <v>0</v>
      </c>
      <c r="F10" s="454" t="str">
        <f t="shared" si="1"/>
        <v>否</v>
      </c>
    </row>
    <row r="11" s="163" customFormat="1" ht="36" hidden="1" customHeight="1" spans="1:6">
      <c r="A11" s="501" t="s">
        <v>165</v>
      </c>
      <c r="B11" s="498" t="s">
        <v>166</v>
      </c>
      <c r="C11" s="499">
        <v>0</v>
      </c>
      <c r="D11" s="499" t="s">
        <v>59</v>
      </c>
      <c r="E11" s="500">
        <f t="shared" si="0"/>
        <v>0</v>
      </c>
      <c r="F11" s="454" t="str">
        <f t="shared" si="1"/>
        <v>否</v>
      </c>
    </row>
    <row r="12" s="161" customFormat="1" ht="36" customHeight="1" spans="1:6">
      <c r="A12" s="497" t="s">
        <v>167</v>
      </c>
      <c r="B12" s="498" t="s">
        <v>168</v>
      </c>
      <c r="C12" s="499">
        <v>57.5000000000238</v>
      </c>
      <c r="D12" s="499">
        <v>57.1</v>
      </c>
      <c r="E12" s="500">
        <f t="shared" si="0"/>
        <v>-0.00695652173954153</v>
      </c>
      <c r="F12" s="454" t="str">
        <f t="shared" si="1"/>
        <v>是</v>
      </c>
    </row>
    <row r="13" s="161" customFormat="1" ht="36" customHeight="1" spans="1:6">
      <c r="A13" s="497" t="s">
        <v>169</v>
      </c>
      <c r="B13" s="498" t="s">
        <v>170</v>
      </c>
      <c r="C13" s="499">
        <v>78.3999999999762</v>
      </c>
      <c r="D13" s="499">
        <v>78.3</v>
      </c>
      <c r="E13" s="500">
        <f t="shared" si="0"/>
        <v>-0.00127551020377847</v>
      </c>
      <c r="F13" s="454" t="str">
        <f t="shared" si="1"/>
        <v>是</v>
      </c>
    </row>
    <row r="14" s="163" customFormat="1" ht="36" hidden="1" customHeight="1" spans="1:6">
      <c r="A14" s="501" t="s">
        <v>171</v>
      </c>
      <c r="B14" s="498" t="s">
        <v>172</v>
      </c>
      <c r="C14" s="499">
        <v>0</v>
      </c>
      <c r="D14" s="499" t="s">
        <v>59</v>
      </c>
      <c r="E14" s="500">
        <f t="shared" si="0"/>
        <v>0</v>
      </c>
      <c r="F14" s="454" t="str">
        <f t="shared" si="1"/>
        <v>否</v>
      </c>
    </row>
    <row r="15" s="161" customFormat="1" ht="36" customHeight="1" spans="1:6">
      <c r="A15" s="497" t="s">
        <v>173</v>
      </c>
      <c r="B15" s="498" t="s">
        <v>174</v>
      </c>
      <c r="C15" s="499">
        <v>23.2236950000048</v>
      </c>
      <c r="D15" s="499">
        <v>23.501194</v>
      </c>
      <c r="E15" s="500">
        <f t="shared" si="0"/>
        <v>0.0119489598875262</v>
      </c>
      <c r="F15" s="454" t="str">
        <f t="shared" si="1"/>
        <v>是</v>
      </c>
    </row>
    <row r="16" s="161" customFormat="1" ht="36" hidden="1" customHeight="1" spans="1:6">
      <c r="A16" s="497" t="s">
        <v>175</v>
      </c>
      <c r="B16" s="498" t="s">
        <v>176</v>
      </c>
      <c r="C16" s="499">
        <v>0</v>
      </c>
      <c r="D16" s="499" t="s">
        <v>59</v>
      </c>
      <c r="E16" s="500">
        <f t="shared" si="0"/>
        <v>0</v>
      </c>
      <c r="F16" s="454" t="str">
        <f t="shared" si="1"/>
        <v>否</v>
      </c>
    </row>
    <row r="17" s="161" customFormat="1" ht="36" customHeight="1" spans="1:6">
      <c r="A17" s="495" t="s">
        <v>177</v>
      </c>
      <c r="B17" s="496" t="s">
        <v>178</v>
      </c>
      <c r="C17" s="322">
        <f>SUM(C18:C25)</f>
        <v>543.778294000101</v>
      </c>
      <c r="D17" s="322">
        <f>SUM(D18:D25)</f>
        <v>524.087191</v>
      </c>
      <c r="E17" s="330">
        <f t="shared" si="0"/>
        <v>-0.036211638488272</v>
      </c>
      <c r="F17" s="454" t="str">
        <f t="shared" si="1"/>
        <v>是</v>
      </c>
    </row>
    <row r="18" s="161" customFormat="1" ht="36" customHeight="1" spans="1:6">
      <c r="A18" s="497" t="s">
        <v>179</v>
      </c>
      <c r="B18" s="498" t="s">
        <v>156</v>
      </c>
      <c r="C18" s="499">
        <v>398.778294000053</v>
      </c>
      <c r="D18" s="499">
        <v>364.145144</v>
      </c>
      <c r="E18" s="500">
        <f t="shared" si="0"/>
        <v>-0.0868481322106472</v>
      </c>
      <c r="F18" s="454" t="str">
        <f t="shared" si="1"/>
        <v>是</v>
      </c>
    </row>
    <row r="19" s="161" customFormat="1" ht="36" hidden="1" customHeight="1" spans="1:6">
      <c r="A19" s="497" t="s">
        <v>180</v>
      </c>
      <c r="B19" s="498" t="s">
        <v>158</v>
      </c>
      <c r="C19" s="499">
        <v>0</v>
      </c>
      <c r="D19" s="499" t="s">
        <v>59</v>
      </c>
      <c r="E19" s="500">
        <f t="shared" si="0"/>
        <v>0</v>
      </c>
      <c r="F19" s="454" t="str">
        <f t="shared" si="1"/>
        <v>否</v>
      </c>
    </row>
    <row r="20" s="163" customFormat="1" ht="36" hidden="1" customHeight="1" spans="1:6">
      <c r="A20" s="501" t="s">
        <v>181</v>
      </c>
      <c r="B20" s="498" t="s">
        <v>160</v>
      </c>
      <c r="C20" s="499">
        <v>0</v>
      </c>
      <c r="D20" s="499" t="s">
        <v>59</v>
      </c>
      <c r="E20" s="500">
        <f t="shared" si="0"/>
        <v>0</v>
      </c>
      <c r="F20" s="454" t="str">
        <f t="shared" si="1"/>
        <v>否</v>
      </c>
    </row>
    <row r="21" s="161" customFormat="1" ht="36" customHeight="1" spans="1:6">
      <c r="A21" s="497" t="s">
        <v>182</v>
      </c>
      <c r="B21" s="498" t="s">
        <v>183</v>
      </c>
      <c r="C21" s="499">
        <v>18</v>
      </c>
      <c r="D21" s="499">
        <v>18</v>
      </c>
      <c r="E21" s="500">
        <f t="shared" si="0"/>
        <v>0</v>
      </c>
      <c r="F21" s="454" t="str">
        <f t="shared" si="1"/>
        <v>是</v>
      </c>
    </row>
    <row r="22" s="161" customFormat="1" ht="36" customHeight="1" spans="1:6">
      <c r="A22" s="497" t="s">
        <v>184</v>
      </c>
      <c r="B22" s="498" t="s">
        <v>185</v>
      </c>
      <c r="C22" s="499">
        <v>15</v>
      </c>
      <c r="D22" s="499">
        <v>15</v>
      </c>
      <c r="E22" s="500">
        <f t="shared" si="0"/>
        <v>0</v>
      </c>
      <c r="F22" s="454" t="str">
        <f t="shared" si="1"/>
        <v>是</v>
      </c>
    </row>
    <row r="23" s="161" customFormat="1" ht="36" hidden="1" customHeight="1" spans="1:6">
      <c r="A23" s="497" t="s">
        <v>186</v>
      </c>
      <c r="B23" s="498" t="s">
        <v>187</v>
      </c>
      <c r="C23" s="499">
        <v>0</v>
      </c>
      <c r="D23" s="499" t="s">
        <v>59</v>
      </c>
      <c r="E23" s="500">
        <f t="shared" si="0"/>
        <v>0</v>
      </c>
      <c r="F23" s="454" t="str">
        <f t="shared" si="1"/>
        <v>否</v>
      </c>
    </row>
    <row r="24" s="161" customFormat="1" ht="36" customHeight="1" spans="1:6">
      <c r="A24" s="497" t="s">
        <v>188</v>
      </c>
      <c r="B24" s="498" t="s">
        <v>174</v>
      </c>
      <c r="C24" s="499">
        <v>0</v>
      </c>
      <c r="D24" s="499">
        <v>59.942047</v>
      </c>
      <c r="E24" s="500">
        <f t="shared" si="0"/>
        <v>0</v>
      </c>
      <c r="F24" s="454" t="str">
        <f t="shared" si="1"/>
        <v>是</v>
      </c>
    </row>
    <row r="25" s="161" customFormat="1" ht="36" customHeight="1" spans="1:6">
      <c r="A25" s="497" t="s">
        <v>189</v>
      </c>
      <c r="B25" s="498" t="s">
        <v>190</v>
      </c>
      <c r="C25" s="499">
        <v>112.000000000048</v>
      </c>
      <c r="D25" s="499">
        <v>67</v>
      </c>
      <c r="E25" s="500">
        <f t="shared" si="0"/>
        <v>-0.401785714285971</v>
      </c>
      <c r="F25" s="454" t="str">
        <f t="shared" si="1"/>
        <v>是</v>
      </c>
    </row>
    <row r="26" s="161" customFormat="1" ht="36" customHeight="1" spans="1:6">
      <c r="A26" s="495" t="s">
        <v>191</v>
      </c>
      <c r="B26" s="496" t="s">
        <v>192</v>
      </c>
      <c r="C26" s="322">
        <f>SUM(C27:C36)</f>
        <v>5294.66601900001</v>
      </c>
      <c r="D26" s="322">
        <f>SUM(D27:D36)</f>
        <v>10962.994173</v>
      </c>
      <c r="E26" s="330">
        <f t="shared" si="0"/>
        <v>1.07057331541954</v>
      </c>
      <c r="F26" s="454" t="str">
        <f t="shared" si="1"/>
        <v>是</v>
      </c>
    </row>
    <row r="27" s="161" customFormat="1" ht="36" customHeight="1" spans="1:6">
      <c r="A27" s="497" t="s">
        <v>193</v>
      </c>
      <c r="B27" s="498" t="s">
        <v>156</v>
      </c>
      <c r="C27" s="499">
        <v>3985.9</v>
      </c>
      <c r="D27" s="499">
        <v>4961.689459</v>
      </c>
      <c r="E27" s="500">
        <f t="shared" si="0"/>
        <v>0.24481032113199</v>
      </c>
      <c r="F27" s="454" t="str">
        <f t="shared" si="1"/>
        <v>是</v>
      </c>
    </row>
    <row r="28" s="161" customFormat="1" ht="36" customHeight="1" spans="1:6">
      <c r="A28" s="497" t="s">
        <v>194</v>
      </c>
      <c r="B28" s="498" t="s">
        <v>158</v>
      </c>
      <c r="C28" s="499">
        <v>1052.9</v>
      </c>
      <c r="D28" s="499">
        <v>1117.572553</v>
      </c>
      <c r="E28" s="500">
        <f t="shared" si="0"/>
        <v>0.0614232624180833</v>
      </c>
      <c r="F28" s="454" t="str">
        <f t="shared" si="1"/>
        <v>是</v>
      </c>
    </row>
    <row r="29" s="163" customFormat="1" ht="36" hidden="1" customHeight="1" spans="1:6">
      <c r="A29" s="501" t="s">
        <v>195</v>
      </c>
      <c r="B29" s="498" t="s">
        <v>160</v>
      </c>
      <c r="C29" s="499">
        <v>0</v>
      </c>
      <c r="D29" s="499" t="s">
        <v>59</v>
      </c>
      <c r="E29" s="500">
        <f t="shared" si="0"/>
        <v>0</v>
      </c>
      <c r="F29" s="454" t="str">
        <f t="shared" si="1"/>
        <v>否</v>
      </c>
    </row>
    <row r="30" s="163" customFormat="1" ht="36" hidden="1" customHeight="1" spans="1:6">
      <c r="A30" s="501" t="s">
        <v>196</v>
      </c>
      <c r="B30" s="498" t="s">
        <v>197</v>
      </c>
      <c r="C30" s="499">
        <v>0</v>
      </c>
      <c r="D30" s="499" t="s">
        <v>59</v>
      </c>
      <c r="E30" s="500">
        <f t="shared" si="0"/>
        <v>0</v>
      </c>
      <c r="F30" s="454" t="str">
        <f t="shared" si="1"/>
        <v>否</v>
      </c>
    </row>
    <row r="31" s="163" customFormat="1" ht="36" hidden="1" customHeight="1" spans="1:6">
      <c r="A31" s="501" t="s">
        <v>198</v>
      </c>
      <c r="B31" s="498" t="s">
        <v>199</v>
      </c>
      <c r="C31" s="499">
        <v>0</v>
      </c>
      <c r="D31" s="499" t="s">
        <v>59</v>
      </c>
      <c r="E31" s="500">
        <f t="shared" si="0"/>
        <v>0</v>
      </c>
      <c r="F31" s="454" t="str">
        <f t="shared" si="1"/>
        <v>否</v>
      </c>
    </row>
    <row r="32" s="163" customFormat="1" ht="36" hidden="1" customHeight="1" spans="1:6">
      <c r="A32" s="501" t="s">
        <v>200</v>
      </c>
      <c r="B32" s="498" t="s">
        <v>201</v>
      </c>
      <c r="C32" s="499">
        <v>0</v>
      </c>
      <c r="D32" s="499" t="s">
        <v>59</v>
      </c>
      <c r="E32" s="500">
        <f t="shared" si="0"/>
        <v>0</v>
      </c>
      <c r="F32" s="454" t="str">
        <f t="shared" si="1"/>
        <v>否</v>
      </c>
    </row>
    <row r="33" s="163" customFormat="1" ht="36" hidden="1" customHeight="1" spans="1:6">
      <c r="A33" s="501" t="s">
        <v>202</v>
      </c>
      <c r="B33" s="498" t="s">
        <v>203</v>
      </c>
      <c r="C33" s="499" t="s">
        <v>59</v>
      </c>
      <c r="D33" s="499" t="s">
        <v>59</v>
      </c>
      <c r="E33" s="500">
        <f t="shared" si="0"/>
        <v>0</v>
      </c>
      <c r="F33" s="454" t="str">
        <f t="shared" si="1"/>
        <v>否</v>
      </c>
    </row>
    <row r="34" s="163" customFormat="1" ht="36" hidden="1" customHeight="1" spans="1:6">
      <c r="A34" s="501" t="s">
        <v>204</v>
      </c>
      <c r="B34" s="498" t="s">
        <v>205</v>
      </c>
      <c r="C34" s="499">
        <v>0</v>
      </c>
      <c r="D34" s="499" t="s">
        <v>59</v>
      </c>
      <c r="E34" s="500">
        <f t="shared" si="0"/>
        <v>0</v>
      </c>
      <c r="F34" s="454" t="str">
        <f t="shared" si="1"/>
        <v>否</v>
      </c>
    </row>
    <row r="35" s="161" customFormat="1" ht="36" customHeight="1" spans="1:6">
      <c r="A35" s="497" t="s">
        <v>206</v>
      </c>
      <c r="B35" s="498" t="s">
        <v>174</v>
      </c>
      <c r="C35" s="499">
        <v>255.866019000006</v>
      </c>
      <c r="D35" s="499">
        <v>4852.632861</v>
      </c>
      <c r="E35" s="500">
        <f t="shared" si="0"/>
        <v>17.9655229716139</v>
      </c>
      <c r="F35" s="454" t="str">
        <f t="shared" si="1"/>
        <v>是</v>
      </c>
    </row>
    <row r="36" s="161" customFormat="1" ht="36" customHeight="1" spans="1:6">
      <c r="A36" s="502" t="s">
        <v>207</v>
      </c>
      <c r="B36" s="498" t="s">
        <v>208</v>
      </c>
      <c r="C36" s="499">
        <v>0</v>
      </c>
      <c r="D36" s="499">
        <v>31.0993</v>
      </c>
      <c r="E36" s="500">
        <f t="shared" si="0"/>
        <v>0</v>
      </c>
      <c r="F36" s="454" t="str">
        <f t="shared" si="1"/>
        <v>是</v>
      </c>
    </row>
    <row r="37" s="161" customFormat="1" ht="36" customHeight="1" spans="1:6">
      <c r="A37" s="495" t="s">
        <v>209</v>
      </c>
      <c r="B37" s="496" t="s">
        <v>210</v>
      </c>
      <c r="C37" s="322">
        <f>SUM(C38:C47)</f>
        <v>1374.33743500002</v>
      </c>
      <c r="D37" s="322">
        <f>SUM(D38:D47)</f>
        <v>3207.231695</v>
      </c>
      <c r="E37" s="330">
        <f t="shared" si="0"/>
        <v>1.33365665034072</v>
      </c>
      <c r="F37" s="454" t="str">
        <f t="shared" si="1"/>
        <v>是</v>
      </c>
    </row>
    <row r="38" s="161" customFormat="1" ht="36" customHeight="1" spans="1:6">
      <c r="A38" s="497" t="s">
        <v>211</v>
      </c>
      <c r="B38" s="498" t="s">
        <v>156</v>
      </c>
      <c r="C38" s="499">
        <v>1071.296104</v>
      </c>
      <c r="D38" s="499">
        <v>2851.773224</v>
      </c>
      <c r="E38" s="500">
        <f t="shared" si="0"/>
        <v>1.66198412684604</v>
      </c>
      <c r="F38" s="454" t="str">
        <f t="shared" si="1"/>
        <v>是</v>
      </c>
    </row>
    <row r="39" s="161" customFormat="1" ht="36" customHeight="1" spans="1:6">
      <c r="A39" s="497" t="s">
        <v>212</v>
      </c>
      <c r="B39" s="498" t="s">
        <v>158</v>
      </c>
      <c r="C39" s="499">
        <v>60.9999999999762</v>
      </c>
      <c r="D39" s="499">
        <v>61</v>
      </c>
      <c r="E39" s="500">
        <f t="shared" si="0"/>
        <v>3.9013237085328e-13</v>
      </c>
      <c r="F39" s="454" t="str">
        <f t="shared" si="1"/>
        <v>是</v>
      </c>
    </row>
    <row r="40" s="163" customFormat="1" ht="36" hidden="1" customHeight="1" spans="1:6">
      <c r="A40" s="501" t="s">
        <v>213</v>
      </c>
      <c r="B40" s="498" t="s">
        <v>160</v>
      </c>
      <c r="C40" s="499">
        <v>0</v>
      </c>
      <c r="D40" s="499" t="s">
        <v>59</v>
      </c>
      <c r="E40" s="500">
        <f t="shared" si="0"/>
        <v>0</v>
      </c>
      <c r="F40" s="454" t="str">
        <f t="shared" si="1"/>
        <v>否</v>
      </c>
    </row>
    <row r="41" s="163" customFormat="1" ht="36" hidden="1" customHeight="1" spans="1:6">
      <c r="A41" s="501" t="s">
        <v>214</v>
      </c>
      <c r="B41" s="498" t="s">
        <v>215</v>
      </c>
      <c r="C41" s="499">
        <v>0</v>
      </c>
      <c r="D41" s="499" t="s">
        <v>59</v>
      </c>
      <c r="E41" s="500">
        <f t="shared" si="0"/>
        <v>0</v>
      </c>
      <c r="F41" s="454" t="str">
        <f t="shared" si="1"/>
        <v>否</v>
      </c>
    </row>
    <row r="42" s="163" customFormat="1" ht="36" hidden="1" customHeight="1" spans="1:6">
      <c r="A42" s="501" t="s">
        <v>216</v>
      </c>
      <c r="B42" s="498" t="s">
        <v>217</v>
      </c>
      <c r="C42" s="499">
        <v>0</v>
      </c>
      <c r="D42" s="499" t="s">
        <v>59</v>
      </c>
      <c r="E42" s="500">
        <f t="shared" si="0"/>
        <v>0</v>
      </c>
      <c r="F42" s="454" t="str">
        <f t="shared" si="1"/>
        <v>否</v>
      </c>
    </row>
    <row r="43" s="163" customFormat="1" ht="36" hidden="1" customHeight="1" spans="1:6">
      <c r="A43" s="501" t="s">
        <v>218</v>
      </c>
      <c r="B43" s="498" t="s">
        <v>219</v>
      </c>
      <c r="C43" s="499">
        <v>0</v>
      </c>
      <c r="D43" s="499" t="s">
        <v>59</v>
      </c>
      <c r="E43" s="500">
        <f t="shared" si="0"/>
        <v>0</v>
      </c>
      <c r="F43" s="454" t="str">
        <f t="shared" si="1"/>
        <v>否</v>
      </c>
    </row>
    <row r="44" s="163" customFormat="1" ht="36" hidden="1" customHeight="1" spans="1:6">
      <c r="A44" s="501" t="s">
        <v>220</v>
      </c>
      <c r="B44" s="498" t="s">
        <v>221</v>
      </c>
      <c r="C44" s="499">
        <v>0</v>
      </c>
      <c r="D44" s="499" t="s">
        <v>59</v>
      </c>
      <c r="E44" s="500">
        <f t="shared" si="0"/>
        <v>0</v>
      </c>
      <c r="F44" s="454" t="str">
        <f t="shared" si="1"/>
        <v>否</v>
      </c>
    </row>
    <row r="45" s="161" customFormat="1" ht="36" hidden="1" customHeight="1" spans="1:6">
      <c r="A45" s="497" t="s">
        <v>222</v>
      </c>
      <c r="B45" s="498" t="s">
        <v>223</v>
      </c>
      <c r="C45" s="499">
        <v>0</v>
      </c>
      <c r="D45" s="499" t="s">
        <v>59</v>
      </c>
      <c r="E45" s="500">
        <f t="shared" si="0"/>
        <v>0</v>
      </c>
      <c r="F45" s="454" t="str">
        <f t="shared" si="1"/>
        <v>否</v>
      </c>
    </row>
    <row r="46" s="161" customFormat="1" ht="36" customHeight="1" spans="1:6">
      <c r="A46" s="497" t="s">
        <v>224</v>
      </c>
      <c r="B46" s="498" t="s">
        <v>174</v>
      </c>
      <c r="C46" s="499">
        <v>232.041331000066</v>
      </c>
      <c r="D46" s="499">
        <v>294.458471</v>
      </c>
      <c r="E46" s="500">
        <f t="shared" si="0"/>
        <v>0.268991475488116</v>
      </c>
      <c r="F46" s="454" t="str">
        <f t="shared" si="1"/>
        <v>是</v>
      </c>
    </row>
    <row r="47" s="161" customFormat="1" ht="36" customHeight="1" spans="1:6">
      <c r="A47" s="497" t="s">
        <v>225</v>
      </c>
      <c r="B47" s="498" t="s">
        <v>226</v>
      </c>
      <c r="C47" s="499">
        <v>9.99999999997616</v>
      </c>
      <c r="D47" s="499" t="s">
        <v>59</v>
      </c>
      <c r="E47" s="500">
        <f t="shared" si="0"/>
        <v>0</v>
      </c>
      <c r="F47" s="454" t="str">
        <f t="shared" si="1"/>
        <v>是</v>
      </c>
    </row>
    <row r="48" s="161" customFormat="1" ht="36" customHeight="1" spans="1:6">
      <c r="A48" s="495" t="s">
        <v>227</v>
      </c>
      <c r="B48" s="496" t="s">
        <v>228</v>
      </c>
      <c r="C48" s="322">
        <f>SUM(C49:C58)</f>
        <v>488.639250999999</v>
      </c>
      <c r="D48" s="322">
        <f>SUM(D49:D58)</f>
        <v>539.261792</v>
      </c>
      <c r="E48" s="330">
        <f t="shared" si="0"/>
        <v>0.103599006621761</v>
      </c>
      <c r="F48" s="454" t="str">
        <f t="shared" si="1"/>
        <v>是</v>
      </c>
    </row>
    <row r="49" s="161" customFormat="1" ht="36" customHeight="1" spans="1:6">
      <c r="A49" s="497" t="s">
        <v>229</v>
      </c>
      <c r="B49" s="498" t="s">
        <v>156</v>
      </c>
      <c r="C49" s="499">
        <v>455.009250999999</v>
      </c>
      <c r="D49" s="499">
        <v>453.426792</v>
      </c>
      <c r="E49" s="500">
        <f t="shared" si="0"/>
        <v>-0.00347786115671522</v>
      </c>
      <c r="F49" s="454" t="str">
        <f t="shared" si="1"/>
        <v>是</v>
      </c>
    </row>
    <row r="50" s="163" customFormat="1" ht="36" hidden="1" customHeight="1" spans="1:6">
      <c r="A50" s="501" t="s">
        <v>230</v>
      </c>
      <c r="B50" s="498" t="s">
        <v>158</v>
      </c>
      <c r="C50" s="499">
        <v>0</v>
      </c>
      <c r="D50" s="499" t="s">
        <v>59</v>
      </c>
      <c r="E50" s="500">
        <f t="shared" si="0"/>
        <v>0</v>
      </c>
      <c r="F50" s="454" t="str">
        <f t="shared" si="1"/>
        <v>否</v>
      </c>
    </row>
    <row r="51" s="163" customFormat="1" ht="36" hidden="1" customHeight="1" spans="1:6">
      <c r="A51" s="501" t="s">
        <v>231</v>
      </c>
      <c r="B51" s="498" t="s">
        <v>160</v>
      </c>
      <c r="C51" s="499">
        <v>0</v>
      </c>
      <c r="D51" s="499" t="s">
        <v>59</v>
      </c>
      <c r="E51" s="500">
        <f t="shared" si="0"/>
        <v>0</v>
      </c>
      <c r="F51" s="454" t="str">
        <f t="shared" si="1"/>
        <v>否</v>
      </c>
    </row>
    <row r="52" s="163" customFormat="1" ht="36" hidden="1" customHeight="1" spans="1:6">
      <c r="A52" s="501" t="s">
        <v>232</v>
      </c>
      <c r="B52" s="498" t="s">
        <v>233</v>
      </c>
      <c r="C52" s="499">
        <v>0</v>
      </c>
      <c r="D52" s="499" t="s">
        <v>59</v>
      </c>
      <c r="E52" s="500">
        <f t="shared" si="0"/>
        <v>0</v>
      </c>
      <c r="F52" s="454" t="str">
        <f t="shared" si="1"/>
        <v>否</v>
      </c>
    </row>
    <row r="53" s="163" customFormat="1" ht="36" hidden="1" customHeight="1" spans="1:6">
      <c r="A53" s="501" t="s">
        <v>234</v>
      </c>
      <c r="B53" s="498" t="s">
        <v>235</v>
      </c>
      <c r="C53" s="499">
        <v>0</v>
      </c>
      <c r="D53" s="499" t="s">
        <v>59</v>
      </c>
      <c r="E53" s="500">
        <f t="shared" si="0"/>
        <v>0</v>
      </c>
      <c r="F53" s="454" t="str">
        <f t="shared" si="1"/>
        <v>否</v>
      </c>
    </row>
    <row r="54" s="163" customFormat="1" ht="36" hidden="1" customHeight="1" spans="1:6">
      <c r="A54" s="501" t="s">
        <v>236</v>
      </c>
      <c r="B54" s="498" t="s">
        <v>237</v>
      </c>
      <c r="C54" s="499">
        <v>0</v>
      </c>
      <c r="D54" s="499" t="s">
        <v>59</v>
      </c>
      <c r="E54" s="500">
        <f t="shared" si="0"/>
        <v>0</v>
      </c>
      <c r="F54" s="454" t="str">
        <f t="shared" si="1"/>
        <v>否</v>
      </c>
    </row>
    <row r="55" s="161" customFormat="1" ht="36" customHeight="1" spans="1:6">
      <c r="A55" s="497" t="s">
        <v>238</v>
      </c>
      <c r="B55" s="498" t="s">
        <v>239</v>
      </c>
      <c r="C55" s="499">
        <v>2</v>
      </c>
      <c r="D55" s="499">
        <v>65.705</v>
      </c>
      <c r="E55" s="500">
        <f t="shared" si="0"/>
        <v>31.8525</v>
      </c>
      <c r="F55" s="454" t="str">
        <f t="shared" si="1"/>
        <v>是</v>
      </c>
    </row>
    <row r="56" s="161" customFormat="1" ht="36" customHeight="1" spans="1:6">
      <c r="A56" s="497" t="s">
        <v>240</v>
      </c>
      <c r="B56" s="498" t="s">
        <v>241</v>
      </c>
      <c r="C56" s="499">
        <v>31.63</v>
      </c>
      <c r="D56" s="499">
        <v>20.13</v>
      </c>
      <c r="E56" s="500">
        <f t="shared" si="0"/>
        <v>-0.363578880809358</v>
      </c>
      <c r="F56" s="454" t="str">
        <f t="shared" si="1"/>
        <v>是</v>
      </c>
    </row>
    <row r="57" s="163" customFormat="1" ht="36" hidden="1" customHeight="1" spans="1:6">
      <c r="A57" s="501" t="s">
        <v>242</v>
      </c>
      <c r="B57" s="498" t="s">
        <v>174</v>
      </c>
      <c r="C57" s="499">
        <v>0</v>
      </c>
      <c r="D57" s="499" t="s">
        <v>59</v>
      </c>
      <c r="E57" s="500">
        <f t="shared" si="0"/>
        <v>0</v>
      </c>
      <c r="F57" s="454" t="str">
        <f t="shared" si="1"/>
        <v>否</v>
      </c>
    </row>
    <row r="58" s="163" customFormat="1" ht="36" hidden="1" customHeight="1" spans="1:6">
      <c r="A58" s="501" t="s">
        <v>243</v>
      </c>
      <c r="B58" s="498" t="s">
        <v>244</v>
      </c>
      <c r="C58" s="499">
        <v>0</v>
      </c>
      <c r="D58" s="499" t="s">
        <v>59</v>
      </c>
      <c r="E58" s="500">
        <f t="shared" si="0"/>
        <v>0</v>
      </c>
      <c r="F58" s="454" t="str">
        <f t="shared" si="1"/>
        <v>否</v>
      </c>
    </row>
    <row r="59" s="161" customFormat="1" ht="36" customHeight="1" spans="1:6">
      <c r="A59" s="495" t="s">
        <v>245</v>
      </c>
      <c r="B59" s="496" t="s">
        <v>246</v>
      </c>
      <c r="C59" s="322">
        <f>SUM(C60:C69)</f>
        <v>735.73855</v>
      </c>
      <c r="D59" s="322">
        <f>SUM(D60:D69)</f>
        <v>763.870415</v>
      </c>
      <c r="E59" s="330">
        <f t="shared" si="0"/>
        <v>0.0382362253547814</v>
      </c>
      <c r="F59" s="454" t="str">
        <f t="shared" si="1"/>
        <v>是</v>
      </c>
    </row>
    <row r="60" s="161" customFormat="1" ht="36" customHeight="1" spans="1:6">
      <c r="A60" s="497" t="s">
        <v>247</v>
      </c>
      <c r="B60" s="498" t="s">
        <v>156</v>
      </c>
      <c r="C60" s="499">
        <v>346.96606699996</v>
      </c>
      <c r="D60" s="499">
        <v>321.617933</v>
      </c>
      <c r="E60" s="500">
        <f t="shared" si="0"/>
        <v>-0.0730565216913933</v>
      </c>
      <c r="F60" s="454" t="str">
        <f t="shared" si="1"/>
        <v>是</v>
      </c>
    </row>
    <row r="61" s="163" customFormat="1" ht="36" hidden="1" customHeight="1" spans="1:6">
      <c r="A61" s="501" t="s">
        <v>248</v>
      </c>
      <c r="B61" s="498" t="s">
        <v>158</v>
      </c>
      <c r="C61" s="499">
        <v>0</v>
      </c>
      <c r="D61" s="499" t="s">
        <v>59</v>
      </c>
      <c r="E61" s="500">
        <f t="shared" si="0"/>
        <v>0</v>
      </c>
      <c r="F61" s="454" t="str">
        <f t="shared" si="1"/>
        <v>否</v>
      </c>
    </row>
    <row r="62" s="163" customFormat="1" ht="36" hidden="1" customHeight="1" spans="1:6">
      <c r="A62" s="501" t="s">
        <v>249</v>
      </c>
      <c r="B62" s="498" t="s">
        <v>160</v>
      </c>
      <c r="C62" s="499">
        <v>0</v>
      </c>
      <c r="D62" s="499" t="s">
        <v>59</v>
      </c>
      <c r="E62" s="500">
        <f t="shared" si="0"/>
        <v>0</v>
      </c>
      <c r="F62" s="454" t="str">
        <f t="shared" si="1"/>
        <v>否</v>
      </c>
    </row>
    <row r="63" s="161" customFormat="1" ht="36" customHeight="1" spans="1:6">
      <c r="A63" s="497" t="s">
        <v>250</v>
      </c>
      <c r="B63" s="498" t="s">
        <v>251</v>
      </c>
      <c r="C63" s="499">
        <v>93.9800000000238</v>
      </c>
      <c r="D63" s="499">
        <v>93.37</v>
      </c>
      <c r="E63" s="500">
        <f t="shared" si="0"/>
        <v>-0.00649074271146666</v>
      </c>
      <c r="F63" s="454" t="str">
        <f t="shared" si="1"/>
        <v>是</v>
      </c>
    </row>
    <row r="64" s="163" customFormat="1" ht="36" hidden="1" customHeight="1" spans="1:6">
      <c r="A64" s="501" t="s">
        <v>252</v>
      </c>
      <c r="B64" s="498" t="s">
        <v>253</v>
      </c>
      <c r="C64" s="499">
        <v>0</v>
      </c>
      <c r="D64" s="499" t="s">
        <v>59</v>
      </c>
      <c r="E64" s="500">
        <f t="shared" si="0"/>
        <v>0</v>
      </c>
      <c r="F64" s="454" t="str">
        <f t="shared" si="1"/>
        <v>否</v>
      </c>
    </row>
    <row r="65" s="163" customFormat="1" ht="36" hidden="1" customHeight="1" spans="1:6">
      <c r="A65" s="501" t="s">
        <v>254</v>
      </c>
      <c r="B65" s="498" t="s">
        <v>255</v>
      </c>
      <c r="C65" s="499">
        <v>0</v>
      </c>
      <c r="D65" s="499" t="s">
        <v>59</v>
      </c>
      <c r="E65" s="500">
        <f t="shared" si="0"/>
        <v>0</v>
      </c>
      <c r="F65" s="454" t="str">
        <f t="shared" si="1"/>
        <v>否</v>
      </c>
    </row>
    <row r="66" s="163" customFormat="1" ht="36" hidden="1" customHeight="1" spans="1:6">
      <c r="A66" s="501" t="s">
        <v>256</v>
      </c>
      <c r="B66" s="498" t="s">
        <v>257</v>
      </c>
      <c r="C66" s="499">
        <v>0</v>
      </c>
      <c r="D66" s="499" t="s">
        <v>59</v>
      </c>
      <c r="E66" s="500">
        <f t="shared" si="0"/>
        <v>0</v>
      </c>
      <c r="F66" s="454" t="str">
        <f t="shared" si="1"/>
        <v>否</v>
      </c>
    </row>
    <row r="67" s="163" customFormat="1" ht="36" hidden="1" customHeight="1" spans="1:6">
      <c r="A67" s="501" t="s">
        <v>258</v>
      </c>
      <c r="B67" s="498" t="s">
        <v>259</v>
      </c>
      <c r="C67" s="499">
        <v>0</v>
      </c>
      <c r="D67" s="499" t="s">
        <v>59</v>
      </c>
      <c r="E67" s="500">
        <f t="shared" si="0"/>
        <v>0</v>
      </c>
      <c r="F67" s="454" t="str">
        <f t="shared" si="1"/>
        <v>否</v>
      </c>
    </row>
    <row r="68" s="161" customFormat="1" ht="36" customHeight="1" spans="1:6">
      <c r="A68" s="497" t="s">
        <v>260</v>
      </c>
      <c r="B68" s="498" t="s">
        <v>174</v>
      </c>
      <c r="C68" s="499">
        <v>294.792483000016</v>
      </c>
      <c r="D68" s="499">
        <v>348.882482</v>
      </c>
      <c r="E68" s="500">
        <f t="shared" si="0"/>
        <v>0.18348500087087</v>
      </c>
      <c r="F68" s="454" t="str">
        <f t="shared" si="1"/>
        <v>是</v>
      </c>
    </row>
    <row r="69" s="161" customFormat="1" ht="36" hidden="1" customHeight="1" spans="1:6">
      <c r="A69" s="497" t="s">
        <v>261</v>
      </c>
      <c r="B69" s="498" t="s">
        <v>262</v>
      </c>
      <c r="C69" s="499">
        <v>0</v>
      </c>
      <c r="D69" s="499" t="s">
        <v>59</v>
      </c>
      <c r="E69" s="500">
        <f t="shared" ref="E69:E132" si="2">IF(C69&lt;0,"",IFERROR(D69/C69-1,0))</f>
        <v>0</v>
      </c>
      <c r="F69" s="454" t="str">
        <f t="shared" ref="F69:F132" si="3">IF(LEN(A69)=3,"是",IF(B69&lt;&gt;"",IF(SUM(C69:D69)&lt;&gt;0,"是","否"),"是"))</f>
        <v>否</v>
      </c>
    </row>
    <row r="70" s="161" customFormat="1" ht="36" customHeight="1" spans="1:6">
      <c r="A70" s="495" t="s">
        <v>263</v>
      </c>
      <c r="B70" s="496" t="s">
        <v>264</v>
      </c>
      <c r="C70" s="322">
        <f>SUM(C71:C82)</f>
        <v>70.834150999999</v>
      </c>
      <c r="D70" s="322">
        <f>SUM(D71:D82)</f>
        <v>80</v>
      </c>
      <c r="E70" s="330">
        <f t="shared" si="2"/>
        <v>0.12939872745847</v>
      </c>
      <c r="F70" s="454" t="str">
        <f t="shared" si="3"/>
        <v>是</v>
      </c>
    </row>
    <row r="71" s="161" customFormat="1" ht="36" hidden="1" customHeight="1" spans="1:6">
      <c r="A71" s="497" t="s">
        <v>265</v>
      </c>
      <c r="B71" s="498" t="s">
        <v>156</v>
      </c>
      <c r="C71" s="499">
        <v>0</v>
      </c>
      <c r="D71" s="499" t="s">
        <v>59</v>
      </c>
      <c r="E71" s="500">
        <f t="shared" si="2"/>
        <v>0</v>
      </c>
      <c r="F71" s="454" t="str">
        <f t="shared" si="3"/>
        <v>否</v>
      </c>
    </row>
    <row r="72" s="163" customFormat="1" ht="36" hidden="1" customHeight="1" spans="1:6">
      <c r="A72" s="501" t="s">
        <v>266</v>
      </c>
      <c r="B72" s="498" t="s">
        <v>158</v>
      </c>
      <c r="C72" s="499">
        <v>0</v>
      </c>
      <c r="D72" s="499" t="s">
        <v>59</v>
      </c>
      <c r="E72" s="500">
        <f t="shared" si="2"/>
        <v>0</v>
      </c>
      <c r="F72" s="454" t="str">
        <f t="shared" si="3"/>
        <v>否</v>
      </c>
    </row>
    <row r="73" s="163" customFormat="1" ht="36" hidden="1" customHeight="1" spans="1:6">
      <c r="A73" s="501" t="s">
        <v>267</v>
      </c>
      <c r="B73" s="498" t="s">
        <v>160</v>
      </c>
      <c r="C73" s="499">
        <v>0</v>
      </c>
      <c r="D73" s="499" t="s">
        <v>59</v>
      </c>
      <c r="E73" s="500">
        <f t="shared" si="2"/>
        <v>0</v>
      </c>
      <c r="F73" s="454" t="str">
        <f t="shared" si="3"/>
        <v>否</v>
      </c>
    </row>
    <row r="74" s="163" customFormat="1" ht="36" hidden="1" customHeight="1" spans="1:6">
      <c r="A74" s="501" t="s">
        <v>268</v>
      </c>
      <c r="B74" s="498" t="s">
        <v>269</v>
      </c>
      <c r="C74" s="499" t="s">
        <v>59</v>
      </c>
      <c r="D74" s="499" t="s">
        <v>59</v>
      </c>
      <c r="E74" s="500">
        <f t="shared" si="2"/>
        <v>0</v>
      </c>
      <c r="F74" s="454" t="str">
        <f t="shared" si="3"/>
        <v>否</v>
      </c>
    </row>
    <row r="75" s="163" customFormat="1" ht="36" hidden="1" customHeight="1" spans="1:6">
      <c r="A75" s="501" t="s">
        <v>270</v>
      </c>
      <c r="B75" s="498" t="s">
        <v>271</v>
      </c>
      <c r="C75" s="499" t="s">
        <v>59</v>
      </c>
      <c r="D75" s="499" t="s">
        <v>59</v>
      </c>
      <c r="E75" s="500">
        <f t="shared" si="2"/>
        <v>0</v>
      </c>
      <c r="F75" s="454" t="str">
        <f t="shared" si="3"/>
        <v>否</v>
      </c>
    </row>
    <row r="76" s="163" customFormat="1" ht="36" hidden="1" customHeight="1" spans="1:6">
      <c r="A76" s="501" t="s">
        <v>272</v>
      </c>
      <c r="B76" s="498" t="s">
        <v>273</v>
      </c>
      <c r="C76" s="499" t="s">
        <v>59</v>
      </c>
      <c r="D76" s="499" t="s">
        <v>59</v>
      </c>
      <c r="E76" s="500">
        <f t="shared" si="2"/>
        <v>0</v>
      </c>
      <c r="F76" s="454" t="str">
        <f t="shared" si="3"/>
        <v>否</v>
      </c>
    </row>
    <row r="77" s="163" customFormat="1" ht="36" hidden="1" customHeight="1" spans="1:6">
      <c r="A77" s="501" t="s">
        <v>274</v>
      </c>
      <c r="B77" s="498" t="s">
        <v>275</v>
      </c>
      <c r="C77" s="499" t="s">
        <v>59</v>
      </c>
      <c r="D77" s="499" t="s">
        <v>59</v>
      </c>
      <c r="E77" s="500">
        <f t="shared" si="2"/>
        <v>0</v>
      </c>
      <c r="F77" s="454" t="str">
        <f t="shared" si="3"/>
        <v>否</v>
      </c>
    </row>
    <row r="78" s="163" customFormat="1" ht="36" hidden="1" customHeight="1" spans="1:6">
      <c r="A78" s="501" t="s">
        <v>276</v>
      </c>
      <c r="B78" s="498" t="s">
        <v>277</v>
      </c>
      <c r="C78" s="499" t="s">
        <v>59</v>
      </c>
      <c r="D78" s="499" t="s">
        <v>59</v>
      </c>
      <c r="E78" s="500">
        <f t="shared" si="2"/>
        <v>0</v>
      </c>
      <c r="F78" s="454" t="str">
        <f t="shared" si="3"/>
        <v>否</v>
      </c>
    </row>
    <row r="79" s="163" customFormat="1" ht="36" hidden="1" customHeight="1" spans="1:6">
      <c r="A79" s="501" t="s">
        <v>278</v>
      </c>
      <c r="B79" s="498" t="s">
        <v>257</v>
      </c>
      <c r="C79" s="499">
        <v>0</v>
      </c>
      <c r="D79" s="499" t="s">
        <v>59</v>
      </c>
      <c r="E79" s="500">
        <f t="shared" si="2"/>
        <v>0</v>
      </c>
      <c r="F79" s="454" t="str">
        <f t="shared" si="3"/>
        <v>否</v>
      </c>
    </row>
    <row r="80" s="163" customFormat="1" ht="36" hidden="1" customHeight="1" spans="1:6">
      <c r="A80" s="503" t="s">
        <v>279</v>
      </c>
      <c r="B80" s="498" t="s">
        <v>280</v>
      </c>
      <c r="C80" s="499">
        <v>0</v>
      </c>
      <c r="D80" s="499" t="s">
        <v>59</v>
      </c>
      <c r="E80" s="500">
        <f t="shared" si="2"/>
        <v>0</v>
      </c>
      <c r="F80" s="454" t="str">
        <f t="shared" si="3"/>
        <v>否</v>
      </c>
    </row>
    <row r="81" s="163" customFormat="1" ht="36" hidden="1" customHeight="1" spans="1:6">
      <c r="A81" s="501" t="s">
        <v>281</v>
      </c>
      <c r="B81" s="498" t="s">
        <v>174</v>
      </c>
      <c r="C81" s="499">
        <v>0</v>
      </c>
      <c r="D81" s="499" t="s">
        <v>59</v>
      </c>
      <c r="E81" s="500">
        <f t="shared" si="2"/>
        <v>0</v>
      </c>
      <c r="F81" s="454" t="str">
        <f t="shared" si="3"/>
        <v>否</v>
      </c>
    </row>
    <row r="82" s="161" customFormat="1" ht="36" customHeight="1" spans="1:6">
      <c r="A82" s="497" t="s">
        <v>282</v>
      </c>
      <c r="B82" s="498" t="s">
        <v>283</v>
      </c>
      <c r="C82" s="499">
        <v>70.834150999999</v>
      </c>
      <c r="D82" s="499">
        <v>80</v>
      </c>
      <c r="E82" s="500">
        <f t="shared" si="2"/>
        <v>0.12939872745847</v>
      </c>
      <c r="F82" s="454" t="str">
        <f t="shared" si="3"/>
        <v>是</v>
      </c>
    </row>
    <row r="83" s="161" customFormat="1" ht="36" customHeight="1" spans="1:6">
      <c r="A83" s="495" t="s">
        <v>284</v>
      </c>
      <c r="B83" s="496" t="s">
        <v>285</v>
      </c>
      <c r="C83" s="322">
        <f>SUM(C84:C91)</f>
        <v>86.8</v>
      </c>
      <c r="D83" s="322">
        <f>SUM(D84:D91)</f>
        <v>50.42</v>
      </c>
      <c r="E83" s="330">
        <f t="shared" si="2"/>
        <v>-0.419124423963133</v>
      </c>
      <c r="F83" s="454" t="str">
        <f t="shared" si="3"/>
        <v>是</v>
      </c>
    </row>
    <row r="84" s="161" customFormat="1" ht="36" customHeight="1" spans="1:6">
      <c r="A84" s="497" t="s">
        <v>286</v>
      </c>
      <c r="B84" s="498" t="s">
        <v>156</v>
      </c>
      <c r="C84" s="499">
        <v>0.299999999976158</v>
      </c>
      <c r="D84" s="499">
        <v>0.42</v>
      </c>
      <c r="E84" s="500">
        <f t="shared" si="2"/>
        <v>0.400000000111263</v>
      </c>
      <c r="F84" s="454" t="str">
        <f t="shared" si="3"/>
        <v>是</v>
      </c>
    </row>
    <row r="85" s="163" customFormat="1" ht="36" hidden="1" customHeight="1" spans="1:6">
      <c r="A85" s="501" t="s">
        <v>287</v>
      </c>
      <c r="B85" s="498" t="s">
        <v>158</v>
      </c>
      <c r="C85" s="499">
        <v>0</v>
      </c>
      <c r="D85" s="499" t="s">
        <v>59</v>
      </c>
      <c r="E85" s="500">
        <f t="shared" si="2"/>
        <v>0</v>
      </c>
      <c r="F85" s="454" t="str">
        <f t="shared" si="3"/>
        <v>否</v>
      </c>
    </row>
    <row r="86" s="163" customFormat="1" ht="36" hidden="1" customHeight="1" spans="1:6">
      <c r="A86" s="501" t="s">
        <v>288</v>
      </c>
      <c r="B86" s="498" t="s">
        <v>160</v>
      </c>
      <c r="C86" s="499">
        <v>0</v>
      </c>
      <c r="D86" s="499" t="s">
        <v>59</v>
      </c>
      <c r="E86" s="500">
        <f t="shared" si="2"/>
        <v>0</v>
      </c>
      <c r="F86" s="454" t="str">
        <f t="shared" si="3"/>
        <v>否</v>
      </c>
    </row>
    <row r="87" s="161" customFormat="1" ht="36" customHeight="1" spans="1:6">
      <c r="A87" s="497" t="s">
        <v>289</v>
      </c>
      <c r="B87" s="498" t="s">
        <v>290</v>
      </c>
      <c r="C87" s="499">
        <v>86.5000000000238</v>
      </c>
      <c r="D87" s="499">
        <v>50</v>
      </c>
      <c r="E87" s="500">
        <f t="shared" si="2"/>
        <v>-0.421965317919234</v>
      </c>
      <c r="F87" s="454" t="str">
        <f t="shared" si="3"/>
        <v>是</v>
      </c>
    </row>
    <row r="88" s="163" customFormat="1" ht="36" hidden="1" customHeight="1" spans="1:6">
      <c r="A88" s="501" t="s">
        <v>291</v>
      </c>
      <c r="B88" s="498" t="s">
        <v>292</v>
      </c>
      <c r="C88" s="499">
        <v>0</v>
      </c>
      <c r="D88" s="499" t="s">
        <v>59</v>
      </c>
      <c r="E88" s="500">
        <f t="shared" si="2"/>
        <v>0</v>
      </c>
      <c r="F88" s="454" t="str">
        <f t="shared" si="3"/>
        <v>否</v>
      </c>
    </row>
    <row r="89" s="163" customFormat="1" ht="36" hidden="1" customHeight="1" spans="1:6">
      <c r="A89" s="501" t="s">
        <v>293</v>
      </c>
      <c r="B89" s="498" t="s">
        <v>257</v>
      </c>
      <c r="C89" s="499">
        <v>0</v>
      </c>
      <c r="D89" s="499" t="s">
        <v>59</v>
      </c>
      <c r="E89" s="500">
        <f t="shared" si="2"/>
        <v>0</v>
      </c>
      <c r="F89" s="454" t="str">
        <f t="shared" si="3"/>
        <v>否</v>
      </c>
    </row>
    <row r="90" s="163" customFormat="1" ht="36" hidden="1" customHeight="1" spans="1:6">
      <c r="A90" s="501" t="s">
        <v>294</v>
      </c>
      <c r="B90" s="498" t="s">
        <v>174</v>
      </c>
      <c r="C90" s="499">
        <v>0</v>
      </c>
      <c r="D90" s="499" t="s">
        <v>59</v>
      </c>
      <c r="E90" s="500">
        <f t="shared" si="2"/>
        <v>0</v>
      </c>
      <c r="F90" s="454" t="str">
        <f t="shared" si="3"/>
        <v>否</v>
      </c>
    </row>
    <row r="91" s="163" customFormat="1" ht="36" hidden="1" customHeight="1" spans="1:6">
      <c r="A91" s="501" t="s">
        <v>295</v>
      </c>
      <c r="B91" s="498" t="s">
        <v>296</v>
      </c>
      <c r="C91" s="499">
        <v>0</v>
      </c>
      <c r="D91" s="499" t="s">
        <v>59</v>
      </c>
      <c r="E91" s="500">
        <f t="shared" si="2"/>
        <v>0</v>
      </c>
      <c r="F91" s="454" t="str">
        <f t="shared" si="3"/>
        <v>否</v>
      </c>
    </row>
    <row r="92" s="161" customFormat="1" ht="36" customHeight="1" spans="1:6">
      <c r="A92" s="495" t="s">
        <v>297</v>
      </c>
      <c r="B92" s="496" t="s">
        <v>298</v>
      </c>
      <c r="C92" s="322">
        <f>SUM(C93:C104)</f>
        <v>0</v>
      </c>
      <c r="D92" s="322">
        <f>SUM(D93:D104)</f>
        <v>100</v>
      </c>
      <c r="E92" s="330">
        <f t="shared" si="2"/>
        <v>0</v>
      </c>
      <c r="F92" s="454" t="str">
        <f t="shared" si="3"/>
        <v>是</v>
      </c>
    </row>
    <row r="93" s="163" customFormat="1" ht="36" hidden="1" customHeight="1" spans="1:6">
      <c r="A93" s="501" t="s">
        <v>299</v>
      </c>
      <c r="B93" s="498" t="s">
        <v>156</v>
      </c>
      <c r="C93" s="499">
        <v>0</v>
      </c>
      <c r="D93" s="499" t="s">
        <v>59</v>
      </c>
      <c r="E93" s="500">
        <f t="shared" si="2"/>
        <v>0</v>
      </c>
      <c r="F93" s="454" t="str">
        <f t="shared" si="3"/>
        <v>否</v>
      </c>
    </row>
    <row r="94" s="163" customFormat="1" ht="36" hidden="1" customHeight="1" spans="1:6">
      <c r="A94" s="501" t="s">
        <v>300</v>
      </c>
      <c r="B94" s="498" t="s">
        <v>158</v>
      </c>
      <c r="C94" s="499">
        <v>0</v>
      </c>
      <c r="D94" s="499" t="s">
        <v>59</v>
      </c>
      <c r="E94" s="500">
        <f t="shared" si="2"/>
        <v>0</v>
      </c>
      <c r="F94" s="454" t="str">
        <f t="shared" si="3"/>
        <v>否</v>
      </c>
    </row>
    <row r="95" s="163" customFormat="1" ht="36" hidden="1" customHeight="1" spans="1:6">
      <c r="A95" s="501" t="s">
        <v>301</v>
      </c>
      <c r="B95" s="498" t="s">
        <v>160</v>
      </c>
      <c r="C95" s="499">
        <v>0</v>
      </c>
      <c r="D95" s="499" t="s">
        <v>59</v>
      </c>
      <c r="E95" s="500">
        <f t="shared" si="2"/>
        <v>0</v>
      </c>
      <c r="F95" s="454" t="str">
        <f t="shared" si="3"/>
        <v>否</v>
      </c>
    </row>
    <row r="96" s="163" customFormat="1" ht="36" hidden="1" customHeight="1" spans="1:6">
      <c r="A96" s="501" t="s">
        <v>302</v>
      </c>
      <c r="B96" s="498" t="s">
        <v>303</v>
      </c>
      <c r="C96" s="499">
        <v>0</v>
      </c>
      <c r="D96" s="499" t="s">
        <v>59</v>
      </c>
      <c r="E96" s="500">
        <f t="shared" si="2"/>
        <v>0</v>
      </c>
      <c r="F96" s="454" t="str">
        <f t="shared" si="3"/>
        <v>否</v>
      </c>
    </row>
    <row r="97" s="163" customFormat="1" ht="36" hidden="1" customHeight="1" spans="1:6">
      <c r="A97" s="501" t="s">
        <v>304</v>
      </c>
      <c r="B97" s="498" t="s">
        <v>305</v>
      </c>
      <c r="C97" s="499">
        <v>0</v>
      </c>
      <c r="D97" s="499" t="s">
        <v>59</v>
      </c>
      <c r="E97" s="500">
        <f t="shared" si="2"/>
        <v>0</v>
      </c>
      <c r="F97" s="454" t="str">
        <f t="shared" si="3"/>
        <v>否</v>
      </c>
    </row>
    <row r="98" s="163" customFormat="1" ht="36" hidden="1" customHeight="1" spans="1:6">
      <c r="A98" s="501" t="s">
        <v>306</v>
      </c>
      <c r="B98" s="498" t="s">
        <v>257</v>
      </c>
      <c r="C98" s="499">
        <v>0</v>
      </c>
      <c r="D98" s="499" t="s">
        <v>59</v>
      </c>
      <c r="E98" s="500">
        <f t="shared" si="2"/>
        <v>0</v>
      </c>
      <c r="F98" s="454" t="str">
        <f t="shared" si="3"/>
        <v>否</v>
      </c>
    </row>
    <row r="99" s="161" customFormat="1" ht="36" customHeight="1" spans="1:6">
      <c r="A99" s="497" t="s">
        <v>307</v>
      </c>
      <c r="B99" s="498" t="s">
        <v>308</v>
      </c>
      <c r="C99" s="499">
        <v>0</v>
      </c>
      <c r="D99" s="499">
        <v>100</v>
      </c>
      <c r="E99" s="500">
        <f t="shared" si="2"/>
        <v>0</v>
      </c>
      <c r="F99" s="454" t="str">
        <f t="shared" si="3"/>
        <v>是</v>
      </c>
    </row>
    <row r="100" s="163" customFormat="1" ht="36" hidden="1" customHeight="1" spans="1:6">
      <c r="A100" s="501" t="s">
        <v>309</v>
      </c>
      <c r="B100" s="498" t="s">
        <v>310</v>
      </c>
      <c r="C100" s="499">
        <v>0</v>
      </c>
      <c r="D100" s="499" t="s">
        <v>59</v>
      </c>
      <c r="E100" s="500">
        <f t="shared" si="2"/>
        <v>0</v>
      </c>
      <c r="F100" s="454" t="str">
        <f t="shared" si="3"/>
        <v>否</v>
      </c>
    </row>
    <row r="101" s="163" customFormat="1" ht="36" hidden="1" customHeight="1" spans="1:6">
      <c r="A101" s="501" t="s">
        <v>311</v>
      </c>
      <c r="B101" s="498" t="s">
        <v>312</v>
      </c>
      <c r="C101" s="499">
        <v>0</v>
      </c>
      <c r="D101" s="499" t="s">
        <v>59</v>
      </c>
      <c r="E101" s="500">
        <f t="shared" si="2"/>
        <v>0</v>
      </c>
      <c r="F101" s="454" t="str">
        <f t="shared" si="3"/>
        <v>否</v>
      </c>
    </row>
    <row r="102" s="163" customFormat="1" ht="36" hidden="1" customHeight="1" spans="1:6">
      <c r="A102" s="501" t="s">
        <v>313</v>
      </c>
      <c r="B102" s="498" t="s">
        <v>314</v>
      </c>
      <c r="C102" s="499">
        <v>0</v>
      </c>
      <c r="D102" s="499" t="s">
        <v>59</v>
      </c>
      <c r="E102" s="500">
        <f t="shared" si="2"/>
        <v>0</v>
      </c>
      <c r="F102" s="454" t="str">
        <f t="shared" si="3"/>
        <v>否</v>
      </c>
    </row>
    <row r="103" s="163" customFormat="1" ht="36" hidden="1" customHeight="1" spans="1:6">
      <c r="A103" s="501" t="s">
        <v>315</v>
      </c>
      <c r="B103" s="498" t="s">
        <v>174</v>
      </c>
      <c r="C103" s="499">
        <v>0</v>
      </c>
      <c r="D103" s="499" t="s">
        <v>59</v>
      </c>
      <c r="E103" s="500">
        <f t="shared" si="2"/>
        <v>0</v>
      </c>
      <c r="F103" s="454" t="str">
        <f t="shared" si="3"/>
        <v>否</v>
      </c>
    </row>
    <row r="104" s="163" customFormat="1" ht="36" hidden="1" customHeight="1" spans="1:6">
      <c r="A104" s="501" t="s">
        <v>316</v>
      </c>
      <c r="B104" s="498" t="s">
        <v>317</v>
      </c>
      <c r="C104" s="499">
        <v>0</v>
      </c>
      <c r="D104" s="499" t="s">
        <v>59</v>
      </c>
      <c r="E104" s="500">
        <f t="shared" si="2"/>
        <v>0</v>
      </c>
      <c r="F104" s="454" t="str">
        <f t="shared" si="3"/>
        <v>否</v>
      </c>
    </row>
    <row r="105" s="161" customFormat="1" ht="36" hidden="1" customHeight="1" spans="1:6">
      <c r="A105" s="495" t="s">
        <v>318</v>
      </c>
      <c r="B105" s="496" t="s">
        <v>319</v>
      </c>
      <c r="C105" s="499" t="s">
        <v>59</v>
      </c>
      <c r="D105" s="499" t="s">
        <v>59</v>
      </c>
      <c r="E105" s="500">
        <f t="shared" si="2"/>
        <v>0</v>
      </c>
      <c r="F105" s="454" t="str">
        <f t="shared" si="3"/>
        <v>否</v>
      </c>
    </row>
    <row r="106" s="163" customFormat="1" ht="36" hidden="1" customHeight="1" spans="1:6">
      <c r="A106" s="501" t="s">
        <v>320</v>
      </c>
      <c r="B106" s="498" t="s">
        <v>156</v>
      </c>
      <c r="C106" s="499" t="s">
        <v>59</v>
      </c>
      <c r="D106" s="499" t="s">
        <v>59</v>
      </c>
      <c r="E106" s="500">
        <f t="shared" si="2"/>
        <v>0</v>
      </c>
      <c r="F106" s="454" t="str">
        <f t="shared" si="3"/>
        <v>否</v>
      </c>
    </row>
    <row r="107" s="163" customFormat="1" ht="36" hidden="1" customHeight="1" spans="1:6">
      <c r="A107" s="501" t="s">
        <v>321</v>
      </c>
      <c r="B107" s="498" t="s">
        <v>158</v>
      </c>
      <c r="C107" s="499" t="s">
        <v>59</v>
      </c>
      <c r="D107" s="499" t="s">
        <v>59</v>
      </c>
      <c r="E107" s="500">
        <f t="shared" si="2"/>
        <v>0</v>
      </c>
      <c r="F107" s="454" t="str">
        <f t="shared" si="3"/>
        <v>否</v>
      </c>
    </row>
    <row r="108" s="163" customFormat="1" ht="36" hidden="1" customHeight="1" spans="1:6">
      <c r="A108" s="501" t="s">
        <v>322</v>
      </c>
      <c r="B108" s="498" t="s">
        <v>160</v>
      </c>
      <c r="C108" s="499" t="s">
        <v>59</v>
      </c>
      <c r="D108" s="499" t="s">
        <v>59</v>
      </c>
      <c r="E108" s="500">
        <f t="shared" si="2"/>
        <v>0</v>
      </c>
      <c r="F108" s="454" t="str">
        <f t="shared" si="3"/>
        <v>否</v>
      </c>
    </row>
    <row r="109" s="163" customFormat="1" ht="36" hidden="1" customHeight="1" spans="1:6">
      <c r="A109" s="501" t="s">
        <v>323</v>
      </c>
      <c r="B109" s="498" t="s">
        <v>324</v>
      </c>
      <c r="C109" s="499" t="s">
        <v>59</v>
      </c>
      <c r="D109" s="499" t="s">
        <v>59</v>
      </c>
      <c r="E109" s="500">
        <f t="shared" si="2"/>
        <v>0</v>
      </c>
      <c r="F109" s="454" t="str">
        <f t="shared" si="3"/>
        <v>否</v>
      </c>
    </row>
    <row r="110" s="163" customFormat="1" ht="36" hidden="1" customHeight="1" spans="1:6">
      <c r="A110" s="501" t="s">
        <v>325</v>
      </c>
      <c r="B110" s="498" t="s">
        <v>326</v>
      </c>
      <c r="C110" s="499" t="s">
        <v>59</v>
      </c>
      <c r="D110" s="499" t="s">
        <v>59</v>
      </c>
      <c r="E110" s="500">
        <f t="shared" si="2"/>
        <v>0</v>
      </c>
      <c r="F110" s="454" t="str">
        <f t="shared" si="3"/>
        <v>否</v>
      </c>
    </row>
    <row r="111" s="163" customFormat="1" ht="36" hidden="1" customHeight="1" spans="1:6">
      <c r="A111" s="501" t="s">
        <v>327</v>
      </c>
      <c r="B111" s="498" t="s">
        <v>328</v>
      </c>
      <c r="C111" s="499" t="s">
        <v>59</v>
      </c>
      <c r="D111" s="499" t="s">
        <v>59</v>
      </c>
      <c r="E111" s="500">
        <f t="shared" si="2"/>
        <v>0</v>
      </c>
      <c r="F111" s="454" t="str">
        <f t="shared" si="3"/>
        <v>否</v>
      </c>
    </row>
    <row r="112" s="163" customFormat="1" ht="36" hidden="1" customHeight="1" spans="1:6">
      <c r="A112" s="501" t="s">
        <v>329</v>
      </c>
      <c r="B112" s="498" t="s">
        <v>330</v>
      </c>
      <c r="C112" s="499" t="s">
        <v>59</v>
      </c>
      <c r="D112" s="499" t="s">
        <v>59</v>
      </c>
      <c r="E112" s="500">
        <f t="shared" si="2"/>
        <v>0</v>
      </c>
      <c r="F112" s="454" t="str">
        <f t="shared" si="3"/>
        <v>否</v>
      </c>
    </row>
    <row r="113" s="163" customFormat="1" ht="36" hidden="1" customHeight="1" spans="1:6">
      <c r="A113" s="501" t="s">
        <v>331</v>
      </c>
      <c r="B113" s="498" t="s">
        <v>174</v>
      </c>
      <c r="C113" s="499" t="s">
        <v>59</v>
      </c>
      <c r="D113" s="499" t="s">
        <v>59</v>
      </c>
      <c r="E113" s="500">
        <f t="shared" si="2"/>
        <v>0</v>
      </c>
      <c r="F113" s="454" t="str">
        <f t="shared" si="3"/>
        <v>否</v>
      </c>
    </row>
    <row r="114" s="163" customFormat="1" ht="36" hidden="1" customHeight="1" spans="1:6">
      <c r="A114" s="501" t="s">
        <v>332</v>
      </c>
      <c r="B114" s="498" t="s">
        <v>333</v>
      </c>
      <c r="C114" s="499" t="s">
        <v>59</v>
      </c>
      <c r="D114" s="499" t="s">
        <v>59</v>
      </c>
      <c r="E114" s="500">
        <f t="shared" si="2"/>
        <v>0</v>
      </c>
      <c r="F114" s="454" t="str">
        <f t="shared" si="3"/>
        <v>否</v>
      </c>
    </row>
    <row r="115" s="161" customFormat="1" ht="36" customHeight="1" spans="1:6">
      <c r="A115" s="495" t="s">
        <v>334</v>
      </c>
      <c r="B115" s="496" t="s">
        <v>335</v>
      </c>
      <c r="C115" s="322">
        <f>SUM(C116:C123)</f>
        <v>1731.24434200001</v>
      </c>
      <c r="D115" s="322">
        <f>SUM(D116:D123)</f>
        <v>1781.295118</v>
      </c>
      <c r="E115" s="330">
        <f t="shared" si="2"/>
        <v>0.0289102900068792</v>
      </c>
      <c r="F115" s="454" t="str">
        <f t="shared" si="3"/>
        <v>是</v>
      </c>
    </row>
    <row r="116" s="161" customFormat="1" ht="36" customHeight="1" spans="1:6">
      <c r="A116" s="497" t="s">
        <v>336</v>
      </c>
      <c r="B116" s="498" t="s">
        <v>156</v>
      </c>
      <c r="C116" s="499">
        <v>1454.89209499996</v>
      </c>
      <c r="D116" s="499">
        <v>1504.228289</v>
      </c>
      <c r="E116" s="500">
        <f t="shared" si="2"/>
        <v>0.0339105519712384</v>
      </c>
      <c r="F116" s="454" t="str">
        <f t="shared" si="3"/>
        <v>是</v>
      </c>
    </row>
    <row r="117" s="161" customFormat="1" ht="36" customHeight="1" spans="1:6">
      <c r="A117" s="497" t="s">
        <v>337</v>
      </c>
      <c r="B117" s="498" t="s">
        <v>158</v>
      </c>
      <c r="C117" s="499">
        <v>130.000000000024</v>
      </c>
      <c r="D117" s="499">
        <v>130</v>
      </c>
      <c r="E117" s="500">
        <f t="shared" si="2"/>
        <v>-1.84519066692701e-13</v>
      </c>
      <c r="F117" s="454" t="str">
        <f t="shared" si="3"/>
        <v>是</v>
      </c>
    </row>
    <row r="118" s="163" customFormat="1" ht="36" hidden="1" customHeight="1" spans="1:6">
      <c r="A118" s="501" t="s">
        <v>338</v>
      </c>
      <c r="B118" s="498" t="s">
        <v>160</v>
      </c>
      <c r="C118" s="499">
        <v>0</v>
      </c>
      <c r="D118" s="499" t="s">
        <v>59</v>
      </c>
      <c r="E118" s="500">
        <f t="shared" si="2"/>
        <v>0</v>
      </c>
      <c r="F118" s="454" t="str">
        <f t="shared" si="3"/>
        <v>否</v>
      </c>
    </row>
    <row r="119" s="163" customFormat="1" ht="36" hidden="1" customHeight="1" spans="1:6">
      <c r="A119" s="501" t="s">
        <v>339</v>
      </c>
      <c r="B119" s="498" t="s">
        <v>340</v>
      </c>
      <c r="C119" s="499">
        <v>0</v>
      </c>
      <c r="D119" s="499" t="s">
        <v>59</v>
      </c>
      <c r="E119" s="500">
        <f t="shared" si="2"/>
        <v>0</v>
      </c>
      <c r="F119" s="454" t="str">
        <f t="shared" si="3"/>
        <v>否</v>
      </c>
    </row>
    <row r="120" s="163" customFormat="1" ht="36" hidden="1" customHeight="1" spans="1:6">
      <c r="A120" s="501" t="s">
        <v>341</v>
      </c>
      <c r="B120" s="498" t="s">
        <v>342</v>
      </c>
      <c r="C120" s="499">
        <v>0</v>
      </c>
      <c r="D120" s="499" t="s">
        <v>59</v>
      </c>
      <c r="E120" s="500">
        <f t="shared" si="2"/>
        <v>0</v>
      </c>
      <c r="F120" s="454" t="str">
        <f t="shared" si="3"/>
        <v>否</v>
      </c>
    </row>
    <row r="121" s="163" customFormat="1" ht="36" hidden="1" customHeight="1" spans="1:6">
      <c r="A121" s="501" t="s">
        <v>343</v>
      </c>
      <c r="B121" s="498" t="s">
        <v>344</v>
      </c>
      <c r="C121" s="499">
        <v>0</v>
      </c>
      <c r="D121" s="499" t="s">
        <v>59</v>
      </c>
      <c r="E121" s="500">
        <f t="shared" si="2"/>
        <v>0</v>
      </c>
      <c r="F121" s="454" t="str">
        <f t="shared" si="3"/>
        <v>否</v>
      </c>
    </row>
    <row r="122" s="161" customFormat="1" ht="36" customHeight="1" spans="1:6">
      <c r="A122" s="497" t="s">
        <v>345</v>
      </c>
      <c r="B122" s="498" t="s">
        <v>174</v>
      </c>
      <c r="C122" s="499">
        <v>46.3522470000029</v>
      </c>
      <c r="D122" s="499">
        <v>47.066829</v>
      </c>
      <c r="E122" s="500">
        <f t="shared" si="2"/>
        <v>0.0154163400103786</v>
      </c>
      <c r="F122" s="454" t="str">
        <f t="shared" si="3"/>
        <v>是</v>
      </c>
    </row>
    <row r="123" s="161" customFormat="1" ht="36" customHeight="1" spans="1:6">
      <c r="A123" s="497" t="s">
        <v>346</v>
      </c>
      <c r="B123" s="498" t="s">
        <v>347</v>
      </c>
      <c r="C123" s="499">
        <v>100.000000000024</v>
      </c>
      <c r="D123" s="499">
        <v>100</v>
      </c>
      <c r="E123" s="500">
        <f t="shared" si="2"/>
        <v>-2.40030217923959e-13</v>
      </c>
      <c r="F123" s="454" t="str">
        <f t="shared" si="3"/>
        <v>是</v>
      </c>
    </row>
    <row r="124" s="161" customFormat="1" ht="36" customHeight="1" spans="1:6">
      <c r="A124" s="495" t="s">
        <v>348</v>
      </c>
      <c r="B124" s="496" t="s">
        <v>349</v>
      </c>
      <c r="C124" s="322">
        <f>SUM(C125:C134)</f>
        <v>275.088271000004</v>
      </c>
      <c r="D124" s="322">
        <f>SUM(D125:D134)</f>
        <v>331.304156</v>
      </c>
      <c r="E124" s="330">
        <f t="shared" si="2"/>
        <v>0.204355804759104</v>
      </c>
      <c r="F124" s="454" t="str">
        <f t="shared" si="3"/>
        <v>是</v>
      </c>
    </row>
    <row r="125" s="161" customFormat="1" ht="36" customHeight="1" spans="1:6">
      <c r="A125" s="497" t="s">
        <v>350</v>
      </c>
      <c r="B125" s="498" t="s">
        <v>156</v>
      </c>
      <c r="C125" s="499">
        <v>226.62489599998</v>
      </c>
      <c r="D125" s="499">
        <v>281.915114</v>
      </c>
      <c r="E125" s="500">
        <f t="shared" si="2"/>
        <v>0.243972392159531</v>
      </c>
      <c r="F125" s="454" t="str">
        <f t="shared" si="3"/>
        <v>是</v>
      </c>
    </row>
    <row r="126" s="163" customFormat="1" ht="36" hidden="1" customHeight="1" spans="1:6">
      <c r="A126" s="501" t="s">
        <v>351</v>
      </c>
      <c r="B126" s="498" t="s">
        <v>158</v>
      </c>
      <c r="C126" s="499">
        <v>0</v>
      </c>
      <c r="D126" s="499" t="s">
        <v>59</v>
      </c>
      <c r="E126" s="500">
        <f t="shared" si="2"/>
        <v>0</v>
      </c>
      <c r="F126" s="454" t="str">
        <f t="shared" si="3"/>
        <v>否</v>
      </c>
    </row>
    <row r="127" s="163" customFormat="1" ht="36" hidden="1" customHeight="1" spans="1:6">
      <c r="A127" s="501" t="s">
        <v>352</v>
      </c>
      <c r="B127" s="498" t="s">
        <v>160</v>
      </c>
      <c r="C127" s="499">
        <v>0</v>
      </c>
      <c r="D127" s="499" t="s">
        <v>59</v>
      </c>
      <c r="E127" s="500">
        <f t="shared" si="2"/>
        <v>0</v>
      </c>
      <c r="F127" s="454" t="str">
        <f t="shared" si="3"/>
        <v>否</v>
      </c>
    </row>
    <row r="128" s="163" customFormat="1" ht="36" hidden="1" customHeight="1" spans="1:6">
      <c r="A128" s="501" t="s">
        <v>353</v>
      </c>
      <c r="B128" s="498" t="s">
        <v>354</v>
      </c>
      <c r="C128" s="499">
        <v>0</v>
      </c>
      <c r="D128" s="499" t="s">
        <v>59</v>
      </c>
      <c r="E128" s="500">
        <f t="shared" si="2"/>
        <v>0</v>
      </c>
      <c r="F128" s="454" t="str">
        <f t="shared" si="3"/>
        <v>否</v>
      </c>
    </row>
    <row r="129" s="163" customFormat="1" ht="36" hidden="1" customHeight="1" spans="1:6">
      <c r="A129" s="501" t="s">
        <v>355</v>
      </c>
      <c r="B129" s="498" t="s">
        <v>356</v>
      </c>
      <c r="C129" s="499">
        <v>0</v>
      </c>
      <c r="D129" s="499" t="s">
        <v>59</v>
      </c>
      <c r="E129" s="500">
        <f t="shared" si="2"/>
        <v>0</v>
      </c>
      <c r="F129" s="454" t="str">
        <f t="shared" si="3"/>
        <v>否</v>
      </c>
    </row>
    <row r="130" s="163" customFormat="1" ht="36" hidden="1" customHeight="1" spans="1:6">
      <c r="A130" s="501" t="s">
        <v>357</v>
      </c>
      <c r="B130" s="498" t="s">
        <v>358</v>
      </c>
      <c r="C130" s="499">
        <v>0</v>
      </c>
      <c r="D130" s="499" t="s">
        <v>59</v>
      </c>
      <c r="E130" s="500">
        <f t="shared" si="2"/>
        <v>0</v>
      </c>
      <c r="F130" s="454" t="str">
        <f t="shared" si="3"/>
        <v>否</v>
      </c>
    </row>
    <row r="131" s="163" customFormat="1" ht="36" hidden="1" customHeight="1" spans="1:6">
      <c r="A131" s="501" t="s">
        <v>359</v>
      </c>
      <c r="B131" s="498" t="s">
        <v>360</v>
      </c>
      <c r="C131" s="499">
        <v>0</v>
      </c>
      <c r="D131" s="499" t="s">
        <v>59</v>
      </c>
      <c r="E131" s="500">
        <f t="shared" si="2"/>
        <v>0</v>
      </c>
      <c r="F131" s="454" t="str">
        <f t="shared" si="3"/>
        <v>否</v>
      </c>
    </row>
    <row r="132" s="163" customFormat="1" ht="36" hidden="1" customHeight="1" spans="1:6">
      <c r="A132" s="501" t="s">
        <v>361</v>
      </c>
      <c r="B132" s="498" t="s">
        <v>362</v>
      </c>
      <c r="C132" s="499">
        <v>0</v>
      </c>
      <c r="D132" s="499" t="s">
        <v>59</v>
      </c>
      <c r="E132" s="500">
        <f t="shared" si="2"/>
        <v>0</v>
      </c>
      <c r="F132" s="454" t="str">
        <f t="shared" si="3"/>
        <v>否</v>
      </c>
    </row>
    <row r="133" s="161" customFormat="1" ht="36" customHeight="1" spans="1:6">
      <c r="A133" s="497" t="s">
        <v>363</v>
      </c>
      <c r="B133" s="498" t="s">
        <v>174</v>
      </c>
      <c r="C133" s="499">
        <v>48.4633750000238</v>
      </c>
      <c r="D133" s="499">
        <v>49.389042</v>
      </c>
      <c r="E133" s="500">
        <f t="shared" ref="E133:E196" si="4">IF(C133&lt;0,"",IFERROR(D133/C133-1,0))</f>
        <v>0.0191003412365678</v>
      </c>
      <c r="F133" s="454" t="str">
        <f t="shared" ref="F133:F196" si="5">IF(LEN(A133)=3,"是",IF(B133&lt;&gt;"",IF(SUM(C133:D133)&lt;&gt;0,"是","否"),"是"))</f>
        <v>是</v>
      </c>
    </row>
    <row r="134" s="163" customFormat="1" ht="36" hidden="1" customHeight="1" spans="1:6">
      <c r="A134" s="501" t="s">
        <v>364</v>
      </c>
      <c r="B134" s="498" t="s">
        <v>365</v>
      </c>
      <c r="C134" s="499">
        <v>0</v>
      </c>
      <c r="D134" s="499" t="s">
        <v>59</v>
      </c>
      <c r="E134" s="500">
        <f t="shared" si="4"/>
        <v>0</v>
      </c>
      <c r="F134" s="454" t="str">
        <f t="shared" si="5"/>
        <v>否</v>
      </c>
    </row>
    <row r="135" s="161" customFormat="1" ht="36" customHeight="1" spans="1:6">
      <c r="A135" s="495" t="s">
        <v>366</v>
      </c>
      <c r="B135" s="496" t="s">
        <v>367</v>
      </c>
      <c r="C135" s="322">
        <f>SUM(C136:C147)</f>
        <v>0</v>
      </c>
      <c r="D135" s="322">
        <f>SUM(D136:D147)</f>
        <v>3.5</v>
      </c>
      <c r="E135" s="330">
        <f t="shared" si="4"/>
        <v>0</v>
      </c>
      <c r="F135" s="454" t="str">
        <f t="shared" si="5"/>
        <v>是</v>
      </c>
    </row>
    <row r="136" s="163" customFormat="1" ht="36" hidden="1" customHeight="1" spans="1:6">
      <c r="A136" s="501" t="s">
        <v>368</v>
      </c>
      <c r="B136" s="498" t="s">
        <v>156</v>
      </c>
      <c r="C136" s="499">
        <v>0</v>
      </c>
      <c r="D136" s="499" t="s">
        <v>59</v>
      </c>
      <c r="E136" s="500">
        <f t="shared" si="4"/>
        <v>0</v>
      </c>
      <c r="F136" s="454" t="str">
        <f t="shared" si="5"/>
        <v>否</v>
      </c>
    </row>
    <row r="137" s="163" customFormat="1" ht="36" hidden="1" customHeight="1" spans="1:6">
      <c r="A137" s="501" t="s">
        <v>369</v>
      </c>
      <c r="B137" s="498" t="s">
        <v>158</v>
      </c>
      <c r="C137" s="499">
        <v>0</v>
      </c>
      <c r="D137" s="499" t="s">
        <v>59</v>
      </c>
      <c r="E137" s="500">
        <f t="shared" si="4"/>
        <v>0</v>
      </c>
      <c r="F137" s="454" t="str">
        <f t="shared" si="5"/>
        <v>否</v>
      </c>
    </row>
    <row r="138" s="163" customFormat="1" ht="36" hidden="1" customHeight="1" spans="1:6">
      <c r="A138" s="501" t="s">
        <v>370</v>
      </c>
      <c r="B138" s="498" t="s">
        <v>160</v>
      </c>
      <c r="C138" s="499">
        <v>0</v>
      </c>
      <c r="D138" s="499" t="s">
        <v>59</v>
      </c>
      <c r="E138" s="500">
        <f t="shared" si="4"/>
        <v>0</v>
      </c>
      <c r="F138" s="454" t="str">
        <f t="shared" si="5"/>
        <v>否</v>
      </c>
    </row>
    <row r="139" s="163" customFormat="1" ht="36" hidden="1" customHeight="1" spans="1:6">
      <c r="A139" s="501" t="s">
        <v>371</v>
      </c>
      <c r="B139" s="498" t="s">
        <v>372</v>
      </c>
      <c r="C139" s="499">
        <v>0</v>
      </c>
      <c r="D139" s="499" t="s">
        <v>59</v>
      </c>
      <c r="E139" s="500">
        <f t="shared" si="4"/>
        <v>0</v>
      </c>
      <c r="F139" s="454" t="str">
        <f t="shared" si="5"/>
        <v>否</v>
      </c>
    </row>
    <row r="140" s="163" customFormat="1" ht="36" hidden="1" customHeight="1" spans="1:6">
      <c r="A140" s="501" t="s">
        <v>373</v>
      </c>
      <c r="B140" s="498" t="s">
        <v>374</v>
      </c>
      <c r="C140" s="499">
        <v>0</v>
      </c>
      <c r="D140" s="499" t="s">
        <v>59</v>
      </c>
      <c r="E140" s="500">
        <f t="shared" si="4"/>
        <v>0</v>
      </c>
      <c r="F140" s="454" t="str">
        <f t="shared" si="5"/>
        <v>否</v>
      </c>
    </row>
    <row r="141" s="163" customFormat="1" ht="36" hidden="1" customHeight="1" spans="1:6">
      <c r="A141" s="501" t="s">
        <v>375</v>
      </c>
      <c r="B141" s="498" t="s">
        <v>376</v>
      </c>
      <c r="C141" s="499" t="s">
        <v>59</v>
      </c>
      <c r="D141" s="499" t="s">
        <v>59</v>
      </c>
      <c r="E141" s="500">
        <f t="shared" si="4"/>
        <v>0</v>
      </c>
      <c r="F141" s="454" t="str">
        <f t="shared" si="5"/>
        <v>否</v>
      </c>
    </row>
    <row r="142" s="163" customFormat="1" ht="36" hidden="1" customHeight="1" spans="1:6">
      <c r="A142" s="501" t="s">
        <v>377</v>
      </c>
      <c r="B142" s="498" t="s">
        <v>378</v>
      </c>
      <c r="C142" s="499">
        <v>0</v>
      </c>
      <c r="D142" s="499" t="s">
        <v>59</v>
      </c>
      <c r="E142" s="500">
        <f t="shared" si="4"/>
        <v>0</v>
      </c>
      <c r="F142" s="454" t="str">
        <f t="shared" si="5"/>
        <v>否</v>
      </c>
    </row>
    <row r="143" s="161" customFormat="1" ht="36" customHeight="1" spans="1:6">
      <c r="A143" s="497" t="s">
        <v>379</v>
      </c>
      <c r="B143" s="498" t="s">
        <v>380</v>
      </c>
      <c r="C143" s="499">
        <v>0</v>
      </c>
      <c r="D143" s="499">
        <v>3.5</v>
      </c>
      <c r="E143" s="500">
        <f t="shared" si="4"/>
        <v>0</v>
      </c>
      <c r="F143" s="454" t="str">
        <f t="shared" si="5"/>
        <v>是</v>
      </c>
    </row>
    <row r="144" s="163" customFormat="1" ht="36" hidden="1" customHeight="1" spans="1:6">
      <c r="A144" s="501" t="s">
        <v>381</v>
      </c>
      <c r="B144" s="498" t="s">
        <v>382</v>
      </c>
      <c r="C144" s="499">
        <v>0</v>
      </c>
      <c r="D144" s="499" t="s">
        <v>59</v>
      </c>
      <c r="E144" s="500">
        <f t="shared" si="4"/>
        <v>0</v>
      </c>
      <c r="F144" s="454" t="str">
        <f t="shared" si="5"/>
        <v>否</v>
      </c>
    </row>
    <row r="145" s="163" customFormat="1" ht="36" hidden="1" customHeight="1" spans="1:6">
      <c r="A145" s="501" t="s">
        <v>383</v>
      </c>
      <c r="B145" s="498" t="s">
        <v>384</v>
      </c>
      <c r="C145" s="499">
        <v>0</v>
      </c>
      <c r="D145" s="499" t="s">
        <v>59</v>
      </c>
      <c r="E145" s="500">
        <f t="shared" si="4"/>
        <v>0</v>
      </c>
      <c r="F145" s="454" t="str">
        <f t="shared" si="5"/>
        <v>否</v>
      </c>
    </row>
    <row r="146" s="163" customFormat="1" ht="36" hidden="1" customHeight="1" spans="1:6">
      <c r="A146" s="501" t="s">
        <v>385</v>
      </c>
      <c r="B146" s="498" t="s">
        <v>174</v>
      </c>
      <c r="C146" s="499">
        <v>0</v>
      </c>
      <c r="D146" s="499" t="s">
        <v>59</v>
      </c>
      <c r="E146" s="500">
        <f t="shared" si="4"/>
        <v>0</v>
      </c>
      <c r="F146" s="454" t="str">
        <f t="shared" si="5"/>
        <v>否</v>
      </c>
    </row>
    <row r="147" s="163" customFormat="1" ht="36" hidden="1" customHeight="1" spans="1:6">
      <c r="A147" s="501" t="s">
        <v>386</v>
      </c>
      <c r="B147" s="498" t="s">
        <v>387</v>
      </c>
      <c r="C147" s="499">
        <v>0</v>
      </c>
      <c r="D147" s="499" t="s">
        <v>59</v>
      </c>
      <c r="E147" s="500">
        <f t="shared" si="4"/>
        <v>0</v>
      </c>
      <c r="F147" s="454" t="str">
        <f t="shared" si="5"/>
        <v>否</v>
      </c>
    </row>
    <row r="148" s="161" customFormat="1" ht="36" customHeight="1" spans="1:6">
      <c r="A148" s="495" t="s">
        <v>388</v>
      </c>
      <c r="B148" s="496" t="s">
        <v>389</v>
      </c>
      <c r="C148" s="322">
        <f>SUM(C149:C154)</f>
        <v>282.126</v>
      </c>
      <c r="D148" s="322">
        <f>SUM(D149:D154)</f>
        <v>137.943043</v>
      </c>
      <c r="E148" s="330">
        <f t="shared" si="4"/>
        <v>-0.511058736167528</v>
      </c>
      <c r="F148" s="454" t="str">
        <f t="shared" si="5"/>
        <v>是</v>
      </c>
    </row>
    <row r="149" s="163" customFormat="1" ht="36" hidden="1" customHeight="1" spans="1:6">
      <c r="A149" s="501" t="s">
        <v>390</v>
      </c>
      <c r="B149" s="498" t="s">
        <v>156</v>
      </c>
      <c r="C149" s="499">
        <v>0</v>
      </c>
      <c r="D149" s="499" t="s">
        <v>59</v>
      </c>
      <c r="E149" s="500">
        <f t="shared" si="4"/>
        <v>0</v>
      </c>
      <c r="F149" s="454" t="str">
        <f t="shared" si="5"/>
        <v>否</v>
      </c>
    </row>
    <row r="150" s="163" customFormat="1" ht="36" hidden="1" customHeight="1" spans="1:6">
      <c r="A150" s="501" t="s">
        <v>391</v>
      </c>
      <c r="B150" s="498" t="s">
        <v>158</v>
      </c>
      <c r="C150" s="499">
        <v>0</v>
      </c>
      <c r="D150" s="499" t="s">
        <v>59</v>
      </c>
      <c r="E150" s="500">
        <f t="shared" si="4"/>
        <v>0</v>
      </c>
      <c r="F150" s="454" t="str">
        <f t="shared" si="5"/>
        <v>否</v>
      </c>
    </row>
    <row r="151" s="163" customFormat="1" ht="36" hidden="1" customHeight="1" spans="1:6">
      <c r="A151" s="501" t="s">
        <v>392</v>
      </c>
      <c r="B151" s="498" t="s">
        <v>160</v>
      </c>
      <c r="C151" s="499">
        <v>0</v>
      </c>
      <c r="D151" s="499" t="s">
        <v>59</v>
      </c>
      <c r="E151" s="500">
        <f t="shared" si="4"/>
        <v>0</v>
      </c>
      <c r="F151" s="454" t="str">
        <f t="shared" si="5"/>
        <v>否</v>
      </c>
    </row>
    <row r="152" s="161" customFormat="1" ht="36" customHeight="1" spans="1:6">
      <c r="A152" s="497" t="s">
        <v>393</v>
      </c>
      <c r="B152" s="498" t="s">
        <v>394</v>
      </c>
      <c r="C152" s="499">
        <v>232.405999999976</v>
      </c>
      <c r="D152" s="499">
        <v>70</v>
      </c>
      <c r="E152" s="500">
        <f t="shared" si="4"/>
        <v>-0.698802956894369</v>
      </c>
      <c r="F152" s="454" t="str">
        <f t="shared" si="5"/>
        <v>是</v>
      </c>
    </row>
    <row r="153" s="163" customFormat="1" ht="36" hidden="1" customHeight="1" spans="1:6">
      <c r="A153" s="501" t="s">
        <v>395</v>
      </c>
      <c r="B153" s="498" t="s">
        <v>174</v>
      </c>
      <c r="C153" s="499">
        <v>0</v>
      </c>
      <c r="D153" s="499" t="s">
        <v>59</v>
      </c>
      <c r="E153" s="500">
        <f t="shared" si="4"/>
        <v>0</v>
      </c>
      <c r="F153" s="454" t="str">
        <f t="shared" si="5"/>
        <v>否</v>
      </c>
    </row>
    <row r="154" s="161" customFormat="1" ht="36" customHeight="1" spans="1:6">
      <c r="A154" s="497" t="s">
        <v>396</v>
      </c>
      <c r="B154" s="498" t="s">
        <v>397</v>
      </c>
      <c r="C154" s="499">
        <v>49.7200000000238</v>
      </c>
      <c r="D154" s="499">
        <v>67.943043</v>
      </c>
      <c r="E154" s="500">
        <f t="shared" si="4"/>
        <v>0.366513334673521</v>
      </c>
      <c r="F154" s="454" t="str">
        <f t="shared" si="5"/>
        <v>是</v>
      </c>
    </row>
    <row r="155" s="161" customFormat="1" ht="36" hidden="1" customHeight="1" spans="1:6">
      <c r="A155" s="495" t="s">
        <v>398</v>
      </c>
      <c r="B155" s="496" t="s">
        <v>399</v>
      </c>
      <c r="C155" s="322">
        <f>SUM(C156:C162)</f>
        <v>0</v>
      </c>
      <c r="D155" s="322">
        <f>SUM(D156:D162)</f>
        <v>0</v>
      </c>
      <c r="E155" s="330">
        <f t="shared" si="4"/>
        <v>0</v>
      </c>
      <c r="F155" s="454" t="str">
        <f t="shared" si="5"/>
        <v>否</v>
      </c>
    </row>
    <row r="156" s="163" customFormat="1" ht="36" hidden="1" customHeight="1" spans="1:6">
      <c r="A156" s="501" t="s">
        <v>400</v>
      </c>
      <c r="B156" s="498" t="s">
        <v>156</v>
      </c>
      <c r="C156" s="499">
        <v>0</v>
      </c>
      <c r="D156" s="499" t="s">
        <v>59</v>
      </c>
      <c r="E156" s="500">
        <f t="shared" si="4"/>
        <v>0</v>
      </c>
      <c r="F156" s="454" t="str">
        <f t="shared" si="5"/>
        <v>否</v>
      </c>
    </row>
    <row r="157" s="163" customFormat="1" ht="36" hidden="1" customHeight="1" spans="1:6">
      <c r="A157" s="501" t="s">
        <v>401</v>
      </c>
      <c r="B157" s="498" t="s">
        <v>158</v>
      </c>
      <c r="C157" s="499">
        <v>0</v>
      </c>
      <c r="D157" s="499" t="s">
        <v>59</v>
      </c>
      <c r="E157" s="500">
        <f t="shared" si="4"/>
        <v>0</v>
      </c>
      <c r="F157" s="454" t="str">
        <f t="shared" si="5"/>
        <v>否</v>
      </c>
    </row>
    <row r="158" s="163" customFormat="1" ht="36" hidden="1" customHeight="1" spans="1:6">
      <c r="A158" s="501" t="s">
        <v>402</v>
      </c>
      <c r="B158" s="498" t="s">
        <v>160</v>
      </c>
      <c r="C158" s="499">
        <v>0</v>
      </c>
      <c r="D158" s="499" t="s">
        <v>59</v>
      </c>
      <c r="E158" s="500">
        <f t="shared" si="4"/>
        <v>0</v>
      </c>
      <c r="F158" s="454" t="str">
        <f t="shared" si="5"/>
        <v>否</v>
      </c>
    </row>
    <row r="159" s="163" customFormat="1" ht="36" hidden="1" customHeight="1" spans="1:6">
      <c r="A159" s="501" t="s">
        <v>403</v>
      </c>
      <c r="B159" s="498" t="s">
        <v>404</v>
      </c>
      <c r="C159" s="499">
        <v>0</v>
      </c>
      <c r="D159" s="499" t="s">
        <v>59</v>
      </c>
      <c r="E159" s="500">
        <f t="shared" si="4"/>
        <v>0</v>
      </c>
      <c r="F159" s="454" t="str">
        <f t="shared" si="5"/>
        <v>否</v>
      </c>
    </row>
    <row r="160" s="163" customFormat="1" ht="36" hidden="1" customHeight="1" spans="1:6">
      <c r="A160" s="501" t="s">
        <v>405</v>
      </c>
      <c r="B160" s="498" t="s">
        <v>406</v>
      </c>
      <c r="C160" s="499">
        <v>0</v>
      </c>
      <c r="D160" s="499" t="s">
        <v>59</v>
      </c>
      <c r="E160" s="500">
        <f t="shared" si="4"/>
        <v>0</v>
      </c>
      <c r="F160" s="454" t="str">
        <f t="shared" si="5"/>
        <v>否</v>
      </c>
    </row>
    <row r="161" s="163" customFormat="1" ht="36" hidden="1" customHeight="1" spans="1:6">
      <c r="A161" s="501" t="s">
        <v>407</v>
      </c>
      <c r="B161" s="498" t="s">
        <v>174</v>
      </c>
      <c r="C161" s="499">
        <v>0</v>
      </c>
      <c r="D161" s="499" t="s">
        <v>59</v>
      </c>
      <c r="E161" s="500">
        <f t="shared" si="4"/>
        <v>0</v>
      </c>
      <c r="F161" s="454" t="str">
        <f t="shared" si="5"/>
        <v>否</v>
      </c>
    </row>
    <row r="162" s="163" customFormat="1" ht="36" hidden="1" customHeight="1" spans="1:6">
      <c r="A162" s="501" t="s">
        <v>408</v>
      </c>
      <c r="B162" s="498" t="s">
        <v>409</v>
      </c>
      <c r="C162" s="499">
        <v>0</v>
      </c>
      <c r="D162" s="499" t="s">
        <v>59</v>
      </c>
      <c r="E162" s="500">
        <f t="shared" si="4"/>
        <v>0</v>
      </c>
      <c r="F162" s="454" t="str">
        <f t="shared" si="5"/>
        <v>否</v>
      </c>
    </row>
    <row r="163" s="161" customFormat="1" ht="36" customHeight="1" spans="1:6">
      <c r="A163" s="495" t="s">
        <v>410</v>
      </c>
      <c r="B163" s="496" t="s">
        <v>411</v>
      </c>
      <c r="C163" s="322">
        <f>SUM(C164:C168)</f>
        <v>14.9999999999762</v>
      </c>
      <c r="D163" s="322">
        <f>SUM(D164:D168)</f>
        <v>15</v>
      </c>
      <c r="E163" s="330">
        <f t="shared" si="4"/>
        <v>1.58673074679427e-12</v>
      </c>
      <c r="F163" s="454" t="str">
        <f t="shared" si="5"/>
        <v>是</v>
      </c>
    </row>
    <row r="164" s="163" customFormat="1" ht="36" hidden="1" customHeight="1" spans="1:6">
      <c r="A164" s="501" t="s">
        <v>412</v>
      </c>
      <c r="B164" s="498" t="s">
        <v>156</v>
      </c>
      <c r="C164" s="499">
        <v>0</v>
      </c>
      <c r="D164" s="499" t="s">
        <v>59</v>
      </c>
      <c r="E164" s="500">
        <f t="shared" si="4"/>
        <v>0</v>
      </c>
      <c r="F164" s="454" t="str">
        <f t="shared" si="5"/>
        <v>否</v>
      </c>
    </row>
    <row r="165" s="163" customFormat="1" ht="36" hidden="1" customHeight="1" spans="1:6">
      <c r="A165" s="501" t="s">
        <v>413</v>
      </c>
      <c r="B165" s="498" t="s">
        <v>158</v>
      </c>
      <c r="C165" s="499">
        <v>0</v>
      </c>
      <c r="D165" s="499" t="s">
        <v>59</v>
      </c>
      <c r="E165" s="500">
        <f t="shared" si="4"/>
        <v>0</v>
      </c>
      <c r="F165" s="454" t="str">
        <f t="shared" si="5"/>
        <v>否</v>
      </c>
    </row>
    <row r="166" s="163" customFormat="1" ht="36" hidden="1" customHeight="1" spans="1:6">
      <c r="A166" s="501" t="s">
        <v>414</v>
      </c>
      <c r="B166" s="498" t="s">
        <v>160</v>
      </c>
      <c r="C166" s="499">
        <v>0</v>
      </c>
      <c r="D166" s="499" t="s">
        <v>59</v>
      </c>
      <c r="E166" s="500">
        <f t="shared" si="4"/>
        <v>0</v>
      </c>
      <c r="F166" s="454" t="str">
        <f t="shared" si="5"/>
        <v>否</v>
      </c>
    </row>
    <row r="167" s="161" customFormat="1" ht="36" customHeight="1" spans="1:6">
      <c r="A167" s="497" t="s">
        <v>415</v>
      </c>
      <c r="B167" s="498" t="s">
        <v>416</v>
      </c>
      <c r="C167" s="499">
        <v>14.9999999999762</v>
      </c>
      <c r="D167" s="499">
        <v>15</v>
      </c>
      <c r="E167" s="500">
        <f t="shared" si="4"/>
        <v>1.58673074679427e-12</v>
      </c>
      <c r="F167" s="454" t="str">
        <f t="shared" si="5"/>
        <v>是</v>
      </c>
    </row>
    <row r="168" s="163" customFormat="1" ht="36" hidden="1" customHeight="1" spans="1:6">
      <c r="A168" s="501" t="s">
        <v>417</v>
      </c>
      <c r="B168" s="498" t="s">
        <v>418</v>
      </c>
      <c r="C168" s="499">
        <v>0</v>
      </c>
      <c r="D168" s="499" t="s">
        <v>59</v>
      </c>
      <c r="E168" s="500">
        <f t="shared" si="4"/>
        <v>0</v>
      </c>
      <c r="F168" s="454" t="str">
        <f t="shared" si="5"/>
        <v>否</v>
      </c>
    </row>
    <row r="169" s="161" customFormat="1" ht="36" customHeight="1" spans="1:6">
      <c r="A169" s="495" t="s">
        <v>419</v>
      </c>
      <c r="B169" s="496" t="s">
        <v>420</v>
      </c>
      <c r="C169" s="322">
        <f>SUM(C170:C175)</f>
        <v>80</v>
      </c>
      <c r="D169" s="322">
        <f>SUM(D170:D175)</f>
        <v>85.263219</v>
      </c>
      <c r="E169" s="330">
        <f t="shared" si="4"/>
        <v>0.0657902375000001</v>
      </c>
      <c r="F169" s="454" t="str">
        <f t="shared" si="5"/>
        <v>是</v>
      </c>
    </row>
    <row r="170" s="161" customFormat="1" ht="36" customHeight="1" spans="1:6">
      <c r="A170" s="497" t="s">
        <v>421</v>
      </c>
      <c r="B170" s="498" t="s">
        <v>156</v>
      </c>
      <c r="C170" s="499">
        <v>80</v>
      </c>
      <c r="D170" s="499">
        <v>85.263219</v>
      </c>
      <c r="E170" s="500">
        <f t="shared" si="4"/>
        <v>0.0657902375000001</v>
      </c>
      <c r="F170" s="454" t="str">
        <f t="shared" si="5"/>
        <v>是</v>
      </c>
    </row>
    <row r="171" s="163" customFormat="1" ht="36" hidden="1" customHeight="1" spans="1:6">
      <c r="A171" s="501" t="s">
        <v>422</v>
      </c>
      <c r="B171" s="498" t="s">
        <v>158</v>
      </c>
      <c r="C171" s="499">
        <v>0</v>
      </c>
      <c r="D171" s="499" t="s">
        <v>59</v>
      </c>
      <c r="E171" s="500">
        <f t="shared" si="4"/>
        <v>0</v>
      </c>
      <c r="F171" s="454" t="str">
        <f t="shared" si="5"/>
        <v>否</v>
      </c>
    </row>
    <row r="172" s="163" customFormat="1" ht="36" hidden="1" customHeight="1" spans="1:6">
      <c r="A172" s="501" t="s">
        <v>423</v>
      </c>
      <c r="B172" s="498" t="s">
        <v>160</v>
      </c>
      <c r="C172" s="499">
        <v>0</v>
      </c>
      <c r="D172" s="499" t="s">
        <v>59</v>
      </c>
      <c r="E172" s="500">
        <f t="shared" si="4"/>
        <v>0</v>
      </c>
      <c r="F172" s="454" t="str">
        <f t="shared" si="5"/>
        <v>否</v>
      </c>
    </row>
    <row r="173" s="163" customFormat="1" ht="36" hidden="1" customHeight="1" spans="1:6">
      <c r="A173" s="501" t="s">
        <v>424</v>
      </c>
      <c r="B173" s="498" t="s">
        <v>187</v>
      </c>
      <c r="C173" s="499">
        <v>0</v>
      </c>
      <c r="D173" s="499" t="s">
        <v>59</v>
      </c>
      <c r="E173" s="500">
        <f t="shared" si="4"/>
        <v>0</v>
      </c>
      <c r="F173" s="454" t="str">
        <f t="shared" si="5"/>
        <v>否</v>
      </c>
    </row>
    <row r="174" s="163" customFormat="1" ht="36" hidden="1" customHeight="1" spans="1:6">
      <c r="A174" s="501" t="s">
        <v>425</v>
      </c>
      <c r="B174" s="498" t="s">
        <v>174</v>
      </c>
      <c r="C174" s="499">
        <v>0</v>
      </c>
      <c r="D174" s="499" t="s">
        <v>59</v>
      </c>
      <c r="E174" s="500">
        <f t="shared" si="4"/>
        <v>0</v>
      </c>
      <c r="F174" s="454" t="str">
        <f t="shared" si="5"/>
        <v>否</v>
      </c>
    </row>
    <row r="175" s="163" customFormat="1" ht="36" hidden="1" customHeight="1" spans="1:6">
      <c r="A175" s="501" t="s">
        <v>426</v>
      </c>
      <c r="B175" s="498" t="s">
        <v>427</v>
      </c>
      <c r="C175" s="499">
        <v>0</v>
      </c>
      <c r="D175" s="499" t="s">
        <v>59</v>
      </c>
      <c r="E175" s="500">
        <f t="shared" si="4"/>
        <v>0</v>
      </c>
      <c r="F175" s="454" t="str">
        <f t="shared" si="5"/>
        <v>否</v>
      </c>
    </row>
    <row r="176" s="161" customFormat="1" ht="36" customHeight="1" spans="1:6">
      <c r="A176" s="495" t="s">
        <v>428</v>
      </c>
      <c r="B176" s="496" t="s">
        <v>429</v>
      </c>
      <c r="C176" s="322">
        <f>SUM(C177:C182)</f>
        <v>482.375299999976</v>
      </c>
      <c r="D176" s="322">
        <f>SUM(D177:D182)</f>
        <v>336.300722</v>
      </c>
      <c r="E176" s="330">
        <f t="shared" si="4"/>
        <v>-0.302823502778819</v>
      </c>
      <c r="F176" s="454" t="str">
        <f t="shared" si="5"/>
        <v>是</v>
      </c>
    </row>
    <row r="177" s="161" customFormat="1" ht="36" customHeight="1" spans="1:6">
      <c r="A177" s="497" t="s">
        <v>430</v>
      </c>
      <c r="B177" s="498" t="s">
        <v>156</v>
      </c>
      <c r="C177" s="499">
        <v>285</v>
      </c>
      <c r="D177" s="499">
        <v>237.184207</v>
      </c>
      <c r="E177" s="500">
        <f t="shared" si="4"/>
        <v>-0.167774712280702</v>
      </c>
      <c r="F177" s="454" t="str">
        <f t="shared" si="5"/>
        <v>是</v>
      </c>
    </row>
    <row r="178" s="161" customFormat="1" ht="36" customHeight="1" spans="1:6">
      <c r="A178" s="497" t="s">
        <v>431</v>
      </c>
      <c r="B178" s="498" t="s">
        <v>158</v>
      </c>
      <c r="C178" s="499">
        <v>81</v>
      </c>
      <c r="D178" s="499">
        <v>3.2247</v>
      </c>
      <c r="E178" s="500">
        <f t="shared" si="4"/>
        <v>-0.960188888888889</v>
      </c>
      <c r="F178" s="454" t="str">
        <f t="shared" si="5"/>
        <v>是</v>
      </c>
    </row>
    <row r="179" s="163" customFormat="1" ht="36" hidden="1" customHeight="1" spans="1:6">
      <c r="A179" s="501" t="s">
        <v>432</v>
      </c>
      <c r="B179" s="498" t="s">
        <v>160</v>
      </c>
      <c r="C179" s="499">
        <v>0</v>
      </c>
      <c r="D179" s="499" t="s">
        <v>59</v>
      </c>
      <c r="E179" s="500">
        <f t="shared" si="4"/>
        <v>0</v>
      </c>
      <c r="F179" s="454" t="str">
        <f t="shared" si="5"/>
        <v>否</v>
      </c>
    </row>
    <row r="180" s="163" customFormat="1" ht="36" hidden="1" customHeight="1" spans="1:6">
      <c r="A180" s="501" t="s">
        <v>433</v>
      </c>
      <c r="B180" s="498" t="s">
        <v>434</v>
      </c>
      <c r="C180" s="499">
        <v>0</v>
      </c>
      <c r="D180" s="499" t="s">
        <v>59</v>
      </c>
      <c r="E180" s="500">
        <f t="shared" si="4"/>
        <v>0</v>
      </c>
      <c r="F180" s="454" t="str">
        <f t="shared" si="5"/>
        <v>否</v>
      </c>
    </row>
    <row r="181" s="161" customFormat="1" ht="36" customHeight="1" spans="1:6">
      <c r="A181" s="497" t="s">
        <v>435</v>
      </c>
      <c r="B181" s="498" t="s">
        <v>174</v>
      </c>
      <c r="C181" s="499">
        <v>56.1</v>
      </c>
      <c r="D181" s="499">
        <v>79.591815</v>
      </c>
      <c r="E181" s="500">
        <f t="shared" si="4"/>
        <v>0.418748930481283</v>
      </c>
      <c r="F181" s="454" t="str">
        <f t="shared" si="5"/>
        <v>是</v>
      </c>
    </row>
    <row r="182" s="161" customFormat="1" ht="36" customHeight="1" spans="1:6">
      <c r="A182" s="497" t="s">
        <v>436</v>
      </c>
      <c r="B182" s="498" t="s">
        <v>437</v>
      </c>
      <c r="C182" s="499">
        <v>60.2752999999762</v>
      </c>
      <c r="D182" s="499">
        <v>16.3</v>
      </c>
      <c r="E182" s="500">
        <f t="shared" si="4"/>
        <v>-0.729574137333096</v>
      </c>
      <c r="F182" s="454" t="str">
        <f t="shared" si="5"/>
        <v>是</v>
      </c>
    </row>
    <row r="183" s="161" customFormat="1" ht="36" customHeight="1" spans="1:6">
      <c r="A183" s="495" t="s">
        <v>438</v>
      </c>
      <c r="B183" s="496" t="s">
        <v>439</v>
      </c>
      <c r="C183" s="322">
        <f>SUM(C184:C189)</f>
        <v>3639.40797499998</v>
      </c>
      <c r="D183" s="322">
        <f>SUM(D184:D189)</f>
        <v>1418.349785</v>
      </c>
      <c r="E183" s="330">
        <f t="shared" si="4"/>
        <v>-0.610280079962728</v>
      </c>
      <c r="F183" s="454" t="str">
        <f t="shared" si="5"/>
        <v>是</v>
      </c>
    </row>
    <row r="184" s="161" customFormat="1" ht="36" customHeight="1" spans="1:6">
      <c r="A184" s="497" t="s">
        <v>440</v>
      </c>
      <c r="B184" s="498" t="s">
        <v>156</v>
      </c>
      <c r="C184" s="499">
        <v>1949.55416899998</v>
      </c>
      <c r="D184" s="499">
        <v>711.623611</v>
      </c>
      <c r="E184" s="500">
        <f t="shared" si="4"/>
        <v>-0.634981360192199</v>
      </c>
      <c r="F184" s="454" t="str">
        <f t="shared" si="5"/>
        <v>是</v>
      </c>
    </row>
    <row r="185" s="161" customFormat="1" ht="36" customHeight="1" spans="1:6">
      <c r="A185" s="497" t="s">
        <v>441</v>
      </c>
      <c r="B185" s="498" t="s">
        <v>158</v>
      </c>
      <c r="C185" s="499">
        <v>220.47</v>
      </c>
      <c r="D185" s="499">
        <v>312.42224</v>
      </c>
      <c r="E185" s="500">
        <f t="shared" si="4"/>
        <v>0.417073706173176</v>
      </c>
      <c r="F185" s="454" t="str">
        <f t="shared" si="5"/>
        <v>是</v>
      </c>
    </row>
    <row r="186" s="163" customFormat="1" ht="36" hidden="1" customHeight="1" spans="1:6">
      <c r="A186" s="501" t="s">
        <v>442</v>
      </c>
      <c r="B186" s="498" t="s">
        <v>160</v>
      </c>
      <c r="C186" s="499">
        <v>0</v>
      </c>
      <c r="D186" s="499" t="s">
        <v>59</v>
      </c>
      <c r="E186" s="500">
        <f t="shared" si="4"/>
        <v>0</v>
      </c>
      <c r="F186" s="454" t="str">
        <f t="shared" si="5"/>
        <v>否</v>
      </c>
    </row>
    <row r="187" s="161" customFormat="1" ht="36" customHeight="1" spans="1:6">
      <c r="A187" s="497" t="s">
        <v>443</v>
      </c>
      <c r="B187" s="498" t="s">
        <v>444</v>
      </c>
      <c r="C187" s="499">
        <v>130</v>
      </c>
      <c r="D187" s="499">
        <v>100</v>
      </c>
      <c r="E187" s="500">
        <f t="shared" si="4"/>
        <v>-0.230769230769231</v>
      </c>
      <c r="F187" s="454" t="str">
        <f t="shared" si="5"/>
        <v>是</v>
      </c>
    </row>
    <row r="188" s="161" customFormat="1" ht="36" customHeight="1" spans="1:6">
      <c r="A188" s="497" t="s">
        <v>445</v>
      </c>
      <c r="B188" s="498" t="s">
        <v>174</v>
      </c>
      <c r="C188" s="499">
        <v>1334.38380600002</v>
      </c>
      <c r="D188" s="499">
        <v>294.303934</v>
      </c>
      <c r="E188" s="500">
        <f t="shared" si="4"/>
        <v>-0.779445814107852</v>
      </c>
      <c r="F188" s="454" t="str">
        <f t="shared" si="5"/>
        <v>是</v>
      </c>
    </row>
    <row r="189" s="161" customFormat="1" ht="36" customHeight="1" spans="1:6">
      <c r="A189" s="497" t="s">
        <v>446</v>
      </c>
      <c r="B189" s="498" t="s">
        <v>447</v>
      </c>
      <c r="C189" s="499">
        <v>4.99999999997616</v>
      </c>
      <c r="D189" s="499" t="s">
        <v>59</v>
      </c>
      <c r="E189" s="500">
        <f t="shared" si="4"/>
        <v>0</v>
      </c>
      <c r="F189" s="454" t="str">
        <f t="shared" si="5"/>
        <v>是</v>
      </c>
    </row>
    <row r="190" s="161" customFormat="1" ht="36" customHeight="1" spans="1:6">
      <c r="A190" s="495" t="s">
        <v>448</v>
      </c>
      <c r="B190" s="496" t="s">
        <v>449</v>
      </c>
      <c r="C190" s="322">
        <f>SUM(C191:C196)</f>
        <v>654.922641000056</v>
      </c>
      <c r="D190" s="322">
        <f>SUM(D191:D196)</f>
        <v>876.523125</v>
      </c>
      <c r="E190" s="330">
        <f t="shared" si="4"/>
        <v>0.338361311897179</v>
      </c>
      <c r="F190" s="454" t="str">
        <f t="shared" si="5"/>
        <v>是</v>
      </c>
    </row>
    <row r="191" s="161" customFormat="1" ht="36" customHeight="1" spans="1:6">
      <c r="A191" s="497" t="s">
        <v>450</v>
      </c>
      <c r="B191" s="498" t="s">
        <v>156</v>
      </c>
      <c r="C191" s="499">
        <v>359.821974000049</v>
      </c>
      <c r="D191" s="499">
        <v>366.810834</v>
      </c>
      <c r="E191" s="500">
        <f t="shared" si="4"/>
        <v>0.0194231050490263</v>
      </c>
      <c r="F191" s="454" t="str">
        <f t="shared" si="5"/>
        <v>是</v>
      </c>
    </row>
    <row r="192" s="161" customFormat="1" ht="36" customHeight="1" spans="1:6">
      <c r="A192" s="497" t="s">
        <v>451</v>
      </c>
      <c r="B192" s="498" t="s">
        <v>158</v>
      </c>
      <c r="C192" s="499">
        <v>131.859999999976</v>
      </c>
      <c r="D192" s="499">
        <v>288</v>
      </c>
      <c r="E192" s="500">
        <f t="shared" si="4"/>
        <v>1.18413468830618</v>
      </c>
      <c r="F192" s="454" t="str">
        <f t="shared" si="5"/>
        <v>是</v>
      </c>
    </row>
    <row r="193" s="163" customFormat="1" ht="36" hidden="1" customHeight="1" spans="1:6">
      <c r="A193" s="501" t="s">
        <v>452</v>
      </c>
      <c r="B193" s="498" t="s">
        <v>160</v>
      </c>
      <c r="C193" s="499">
        <v>0</v>
      </c>
      <c r="D193" s="499" t="s">
        <v>59</v>
      </c>
      <c r="E193" s="500">
        <f t="shared" si="4"/>
        <v>0</v>
      </c>
      <c r="F193" s="454" t="str">
        <f t="shared" si="5"/>
        <v>否</v>
      </c>
    </row>
    <row r="194" s="163" customFormat="1" ht="36" hidden="1" customHeight="1" spans="1:6">
      <c r="A194" s="501" t="s">
        <v>453</v>
      </c>
      <c r="B194" s="498" t="s">
        <v>454</v>
      </c>
      <c r="C194" s="499">
        <v>0</v>
      </c>
      <c r="D194" s="499" t="s">
        <v>59</v>
      </c>
      <c r="E194" s="500">
        <f t="shared" si="4"/>
        <v>0</v>
      </c>
      <c r="F194" s="454" t="str">
        <f t="shared" si="5"/>
        <v>否</v>
      </c>
    </row>
    <row r="195" s="161" customFormat="1" ht="36" customHeight="1" spans="1:6">
      <c r="A195" s="497" t="s">
        <v>455</v>
      </c>
      <c r="B195" s="498" t="s">
        <v>174</v>
      </c>
      <c r="C195" s="499">
        <v>163.240667000031</v>
      </c>
      <c r="D195" s="499">
        <v>221.712291</v>
      </c>
      <c r="E195" s="500">
        <f t="shared" si="4"/>
        <v>0.358192753524818</v>
      </c>
      <c r="F195" s="454" t="str">
        <f t="shared" si="5"/>
        <v>是</v>
      </c>
    </row>
    <row r="196" s="161" customFormat="1" ht="36" hidden="1" customHeight="1" spans="1:6">
      <c r="A196" s="497" t="s">
        <v>456</v>
      </c>
      <c r="B196" s="498" t="s">
        <v>457</v>
      </c>
      <c r="C196" s="499">
        <v>0</v>
      </c>
      <c r="D196" s="499" t="s">
        <v>59</v>
      </c>
      <c r="E196" s="500">
        <f t="shared" si="4"/>
        <v>0</v>
      </c>
      <c r="F196" s="454" t="str">
        <f t="shared" si="5"/>
        <v>否</v>
      </c>
    </row>
    <row r="197" s="161" customFormat="1" ht="36" customHeight="1" spans="1:6">
      <c r="A197" s="495" t="s">
        <v>458</v>
      </c>
      <c r="B197" s="496" t="s">
        <v>459</v>
      </c>
      <c r="C197" s="322">
        <f>SUM(C198:C203)</f>
        <v>410.175045000005</v>
      </c>
      <c r="D197" s="322">
        <f>SUM(D198:D203)</f>
        <v>348.338779</v>
      </c>
      <c r="E197" s="330">
        <f t="shared" ref="E197:E260" si="6">IF(C197&lt;0,"",IFERROR(D197/C197-1,0))</f>
        <v>-0.150755797442539</v>
      </c>
      <c r="F197" s="454" t="str">
        <f t="shared" ref="F197:F260" si="7">IF(LEN(A197)=3,"是",IF(B197&lt;&gt;"",IF(SUM(C197:D197)&lt;&gt;0,"是","否"),"是"))</f>
        <v>是</v>
      </c>
    </row>
    <row r="198" s="161" customFormat="1" ht="36" customHeight="1" spans="1:6">
      <c r="A198" s="497" t="s">
        <v>460</v>
      </c>
      <c r="B198" s="498" t="s">
        <v>156</v>
      </c>
      <c r="C198" s="499">
        <v>297.091649999976</v>
      </c>
      <c r="D198" s="499">
        <v>209.118557</v>
      </c>
      <c r="E198" s="500">
        <f t="shared" si="6"/>
        <v>-0.296114323643842</v>
      </c>
      <c r="F198" s="454" t="str">
        <f t="shared" si="7"/>
        <v>是</v>
      </c>
    </row>
    <row r="199" s="163" customFormat="1" ht="36" hidden="1" customHeight="1" spans="1:6">
      <c r="A199" s="501" t="s">
        <v>461</v>
      </c>
      <c r="B199" s="498" t="s">
        <v>158</v>
      </c>
      <c r="C199" s="499">
        <v>0</v>
      </c>
      <c r="D199" s="499" t="s">
        <v>59</v>
      </c>
      <c r="E199" s="500">
        <f t="shared" si="6"/>
        <v>0</v>
      </c>
      <c r="F199" s="454" t="str">
        <f t="shared" si="7"/>
        <v>否</v>
      </c>
    </row>
    <row r="200" s="163" customFormat="1" ht="36" hidden="1" customHeight="1" spans="1:6">
      <c r="A200" s="501" t="s">
        <v>462</v>
      </c>
      <c r="B200" s="498" t="s">
        <v>160</v>
      </c>
      <c r="C200" s="499">
        <v>0</v>
      </c>
      <c r="D200" s="499" t="s">
        <v>59</v>
      </c>
      <c r="E200" s="500">
        <f t="shared" si="6"/>
        <v>0</v>
      </c>
      <c r="F200" s="454" t="str">
        <f t="shared" si="7"/>
        <v>否</v>
      </c>
    </row>
    <row r="201" s="163" customFormat="1" ht="36" hidden="1" customHeight="1" spans="1:6">
      <c r="A201" s="501" t="s">
        <v>463</v>
      </c>
      <c r="B201" s="498" t="s">
        <v>464</v>
      </c>
      <c r="C201" s="499">
        <v>0</v>
      </c>
      <c r="D201" s="499" t="s">
        <v>59</v>
      </c>
      <c r="E201" s="500">
        <f t="shared" si="6"/>
        <v>0</v>
      </c>
      <c r="F201" s="454" t="str">
        <f t="shared" si="7"/>
        <v>否</v>
      </c>
    </row>
    <row r="202" s="161" customFormat="1" ht="36" customHeight="1" spans="1:6">
      <c r="A202" s="497" t="s">
        <v>465</v>
      </c>
      <c r="B202" s="498" t="s">
        <v>174</v>
      </c>
      <c r="C202" s="499">
        <v>101.083395000029</v>
      </c>
      <c r="D202" s="499">
        <v>139.220222</v>
      </c>
      <c r="E202" s="500">
        <f t="shared" si="6"/>
        <v>0.377280828369091</v>
      </c>
      <c r="F202" s="454" t="str">
        <f t="shared" si="7"/>
        <v>是</v>
      </c>
    </row>
    <row r="203" s="161" customFormat="1" ht="36" customHeight="1" spans="1:6">
      <c r="A203" s="497" t="s">
        <v>466</v>
      </c>
      <c r="B203" s="498" t="s">
        <v>467</v>
      </c>
      <c r="C203" s="499">
        <v>12</v>
      </c>
      <c r="D203" s="499" t="s">
        <v>59</v>
      </c>
      <c r="E203" s="500">
        <f t="shared" si="6"/>
        <v>0</v>
      </c>
      <c r="F203" s="454" t="str">
        <f t="shared" si="7"/>
        <v>是</v>
      </c>
    </row>
    <row r="204" s="161" customFormat="1" ht="36" customHeight="1" spans="1:6">
      <c r="A204" s="495" t="s">
        <v>468</v>
      </c>
      <c r="B204" s="496" t="s">
        <v>469</v>
      </c>
      <c r="C204" s="322">
        <f>SUM(C205:C211)</f>
        <v>388.852078999948</v>
      </c>
      <c r="D204" s="322">
        <f>SUM(D205:D211)</f>
        <v>374.712282</v>
      </c>
      <c r="E204" s="330">
        <f t="shared" si="6"/>
        <v>-0.0363629198956908</v>
      </c>
      <c r="F204" s="454" t="str">
        <f t="shared" si="7"/>
        <v>是</v>
      </c>
    </row>
    <row r="205" s="161" customFormat="1" ht="36" customHeight="1" spans="1:6">
      <c r="A205" s="497" t="s">
        <v>470</v>
      </c>
      <c r="B205" s="498" t="s">
        <v>156</v>
      </c>
      <c r="C205" s="499">
        <v>312.017613000011</v>
      </c>
      <c r="D205" s="499">
        <v>311.832737</v>
      </c>
      <c r="E205" s="500">
        <f t="shared" si="6"/>
        <v>-0.000592517833315376</v>
      </c>
      <c r="F205" s="454" t="str">
        <f t="shared" si="7"/>
        <v>是</v>
      </c>
    </row>
    <row r="206" s="163" customFormat="1" ht="36" hidden="1" customHeight="1" spans="1:6">
      <c r="A206" s="501" t="s">
        <v>471</v>
      </c>
      <c r="B206" s="498" t="s">
        <v>158</v>
      </c>
      <c r="C206" s="499">
        <v>0</v>
      </c>
      <c r="D206" s="499" t="s">
        <v>59</v>
      </c>
      <c r="E206" s="500">
        <f t="shared" si="6"/>
        <v>0</v>
      </c>
      <c r="F206" s="454" t="str">
        <f t="shared" si="7"/>
        <v>否</v>
      </c>
    </row>
    <row r="207" s="163" customFormat="1" ht="36" hidden="1" customHeight="1" spans="1:6">
      <c r="A207" s="501" t="s">
        <v>472</v>
      </c>
      <c r="B207" s="498" t="s">
        <v>160</v>
      </c>
      <c r="C207" s="499">
        <v>0</v>
      </c>
      <c r="D207" s="499" t="s">
        <v>59</v>
      </c>
      <c r="E207" s="500">
        <f t="shared" si="6"/>
        <v>0</v>
      </c>
      <c r="F207" s="454" t="str">
        <f t="shared" si="7"/>
        <v>否</v>
      </c>
    </row>
    <row r="208" s="161" customFormat="1" ht="36" hidden="1" customHeight="1" spans="1:6">
      <c r="A208" s="497" t="s">
        <v>473</v>
      </c>
      <c r="B208" s="498" t="s">
        <v>474</v>
      </c>
      <c r="C208" s="499">
        <v>0</v>
      </c>
      <c r="D208" s="499" t="s">
        <v>59</v>
      </c>
      <c r="E208" s="500">
        <f t="shared" si="6"/>
        <v>0</v>
      </c>
      <c r="F208" s="454" t="str">
        <f t="shared" si="7"/>
        <v>否</v>
      </c>
    </row>
    <row r="209" s="161" customFormat="1" ht="36" hidden="1" customHeight="1" spans="1:6">
      <c r="A209" s="497" t="s">
        <v>475</v>
      </c>
      <c r="B209" s="498" t="s">
        <v>476</v>
      </c>
      <c r="C209" s="499">
        <v>0</v>
      </c>
      <c r="D209" s="499" t="s">
        <v>59</v>
      </c>
      <c r="E209" s="500">
        <f t="shared" si="6"/>
        <v>0</v>
      </c>
      <c r="F209" s="454" t="str">
        <f t="shared" si="7"/>
        <v>否</v>
      </c>
    </row>
    <row r="210" s="161" customFormat="1" ht="36" customHeight="1" spans="1:6">
      <c r="A210" s="497" t="s">
        <v>477</v>
      </c>
      <c r="B210" s="498" t="s">
        <v>174</v>
      </c>
      <c r="C210" s="499">
        <v>54.8344659999847</v>
      </c>
      <c r="D210" s="499">
        <v>55.879545</v>
      </c>
      <c r="E210" s="500">
        <f t="shared" si="6"/>
        <v>0.0190587978009231</v>
      </c>
      <c r="F210" s="454" t="str">
        <f t="shared" si="7"/>
        <v>是</v>
      </c>
    </row>
    <row r="211" s="161" customFormat="1" ht="36" customHeight="1" spans="1:6">
      <c r="A211" s="497" t="s">
        <v>478</v>
      </c>
      <c r="B211" s="498" t="s">
        <v>479</v>
      </c>
      <c r="C211" s="499">
        <v>21.9999999999523</v>
      </c>
      <c r="D211" s="499">
        <v>7</v>
      </c>
      <c r="E211" s="500">
        <f t="shared" si="6"/>
        <v>-0.681818181817492</v>
      </c>
      <c r="F211" s="454" t="str">
        <f t="shared" si="7"/>
        <v>是</v>
      </c>
    </row>
    <row r="212" s="161" customFormat="1" ht="36" hidden="1" customHeight="1" spans="1:6">
      <c r="A212" s="495" t="s">
        <v>480</v>
      </c>
      <c r="B212" s="496" t="s">
        <v>481</v>
      </c>
      <c r="C212" s="499">
        <v>0</v>
      </c>
      <c r="D212" s="499">
        <v>0</v>
      </c>
      <c r="E212" s="500">
        <f t="shared" si="6"/>
        <v>0</v>
      </c>
      <c r="F212" s="454" t="str">
        <f t="shared" si="7"/>
        <v>否</v>
      </c>
    </row>
    <row r="213" s="163" customFormat="1" ht="36" hidden="1" customHeight="1" spans="1:6">
      <c r="A213" s="501" t="s">
        <v>482</v>
      </c>
      <c r="B213" s="498" t="s">
        <v>156</v>
      </c>
      <c r="C213" s="499">
        <v>0</v>
      </c>
      <c r="D213" s="499" t="s">
        <v>59</v>
      </c>
      <c r="E213" s="500">
        <f t="shared" si="6"/>
        <v>0</v>
      </c>
      <c r="F213" s="454" t="str">
        <f t="shared" si="7"/>
        <v>否</v>
      </c>
    </row>
    <row r="214" s="163" customFormat="1" ht="36" hidden="1" customHeight="1" spans="1:6">
      <c r="A214" s="501" t="s">
        <v>483</v>
      </c>
      <c r="B214" s="498" t="s">
        <v>158</v>
      </c>
      <c r="C214" s="499">
        <v>0</v>
      </c>
      <c r="D214" s="499" t="s">
        <v>59</v>
      </c>
      <c r="E214" s="500">
        <f t="shared" si="6"/>
        <v>0</v>
      </c>
      <c r="F214" s="454" t="str">
        <f t="shared" si="7"/>
        <v>否</v>
      </c>
    </row>
    <row r="215" s="163" customFormat="1" ht="36" hidden="1" customHeight="1" spans="1:6">
      <c r="A215" s="501" t="s">
        <v>484</v>
      </c>
      <c r="B215" s="498" t="s">
        <v>160</v>
      </c>
      <c r="C215" s="499">
        <v>0</v>
      </c>
      <c r="D215" s="499" t="s">
        <v>59</v>
      </c>
      <c r="E215" s="500">
        <f t="shared" si="6"/>
        <v>0</v>
      </c>
      <c r="F215" s="454" t="str">
        <f t="shared" si="7"/>
        <v>否</v>
      </c>
    </row>
    <row r="216" s="163" customFormat="1" ht="36" hidden="1" customHeight="1" spans="1:6">
      <c r="A216" s="501" t="s">
        <v>485</v>
      </c>
      <c r="B216" s="498" t="s">
        <v>174</v>
      </c>
      <c r="C216" s="499">
        <v>0</v>
      </c>
      <c r="D216" s="499" t="s">
        <v>59</v>
      </c>
      <c r="E216" s="500">
        <f t="shared" si="6"/>
        <v>0</v>
      </c>
      <c r="F216" s="454" t="str">
        <f t="shared" si="7"/>
        <v>否</v>
      </c>
    </row>
    <row r="217" s="163" customFormat="1" ht="36" hidden="1" customHeight="1" spans="1:6">
      <c r="A217" s="501" t="s">
        <v>486</v>
      </c>
      <c r="B217" s="498" t="s">
        <v>487</v>
      </c>
      <c r="C217" s="499">
        <v>0</v>
      </c>
      <c r="D217" s="499" t="s">
        <v>59</v>
      </c>
      <c r="E217" s="500">
        <f t="shared" si="6"/>
        <v>0</v>
      </c>
      <c r="F217" s="454" t="str">
        <f t="shared" si="7"/>
        <v>否</v>
      </c>
    </row>
    <row r="218" s="161" customFormat="1" ht="36" customHeight="1" spans="1:6">
      <c r="A218" s="495" t="s">
        <v>488</v>
      </c>
      <c r="B218" s="496" t="s">
        <v>489</v>
      </c>
      <c r="C218" s="322">
        <f>SUM(C219:C223)</f>
        <v>957.338796000028</v>
      </c>
      <c r="D218" s="322">
        <f>SUM(D219:D223)</f>
        <v>163.528866</v>
      </c>
      <c r="E218" s="330">
        <f t="shared" si="6"/>
        <v>-0.82918391411352</v>
      </c>
      <c r="F218" s="454" t="str">
        <f t="shared" si="7"/>
        <v>是</v>
      </c>
    </row>
    <row r="219" s="161" customFormat="1" ht="36" customHeight="1" spans="1:6">
      <c r="A219" s="497" t="s">
        <v>490</v>
      </c>
      <c r="B219" s="498" t="s">
        <v>156</v>
      </c>
      <c r="C219" s="499">
        <v>131.238796000028</v>
      </c>
      <c r="D219" s="499">
        <v>123.869867</v>
      </c>
      <c r="E219" s="500">
        <f t="shared" si="6"/>
        <v>-0.0561490140463223</v>
      </c>
      <c r="F219" s="454" t="str">
        <f t="shared" si="7"/>
        <v>是</v>
      </c>
    </row>
    <row r="220" s="163" customFormat="1" ht="36" hidden="1" customHeight="1" spans="1:6">
      <c r="A220" s="501" t="s">
        <v>491</v>
      </c>
      <c r="B220" s="498" t="s">
        <v>158</v>
      </c>
      <c r="C220" s="499">
        <v>0</v>
      </c>
      <c r="D220" s="499" t="s">
        <v>59</v>
      </c>
      <c r="E220" s="500">
        <f t="shared" si="6"/>
        <v>0</v>
      </c>
      <c r="F220" s="454" t="str">
        <f t="shared" si="7"/>
        <v>否</v>
      </c>
    </row>
    <row r="221" s="163" customFormat="1" ht="36" hidden="1" customHeight="1" spans="1:6">
      <c r="A221" s="501" t="s">
        <v>492</v>
      </c>
      <c r="B221" s="498" t="s">
        <v>160</v>
      </c>
      <c r="C221" s="499">
        <v>0</v>
      </c>
      <c r="D221" s="499" t="s">
        <v>59</v>
      </c>
      <c r="E221" s="500">
        <f t="shared" si="6"/>
        <v>0</v>
      </c>
      <c r="F221" s="454" t="str">
        <f t="shared" si="7"/>
        <v>否</v>
      </c>
    </row>
    <row r="222" s="161" customFormat="1" ht="36" customHeight="1" spans="1:6">
      <c r="A222" s="497" t="s">
        <v>493</v>
      </c>
      <c r="B222" s="498" t="s">
        <v>174</v>
      </c>
      <c r="C222" s="499">
        <v>826.1</v>
      </c>
      <c r="D222" s="499">
        <v>39.658999</v>
      </c>
      <c r="E222" s="500">
        <f t="shared" si="6"/>
        <v>-0.951992496065852</v>
      </c>
      <c r="F222" s="454" t="str">
        <f t="shared" si="7"/>
        <v>是</v>
      </c>
    </row>
    <row r="223" s="161" customFormat="1" ht="36" hidden="1" customHeight="1" spans="1:6">
      <c r="A223" s="497" t="s">
        <v>494</v>
      </c>
      <c r="B223" s="498" t="s">
        <v>495</v>
      </c>
      <c r="C223" s="499">
        <v>0</v>
      </c>
      <c r="D223" s="499" t="s">
        <v>59</v>
      </c>
      <c r="E223" s="500">
        <f t="shared" si="6"/>
        <v>0</v>
      </c>
      <c r="F223" s="454" t="str">
        <f t="shared" si="7"/>
        <v>否</v>
      </c>
    </row>
    <row r="224" s="161" customFormat="1" ht="36" hidden="1" customHeight="1" spans="1:6">
      <c r="A224" s="495" t="s">
        <v>496</v>
      </c>
      <c r="B224" s="496" t="s">
        <v>497</v>
      </c>
      <c r="C224" s="499">
        <v>0</v>
      </c>
      <c r="D224" s="499">
        <v>0</v>
      </c>
      <c r="E224" s="500">
        <f t="shared" si="6"/>
        <v>0</v>
      </c>
      <c r="F224" s="454" t="str">
        <f t="shared" si="7"/>
        <v>否</v>
      </c>
    </row>
    <row r="225" s="163" customFormat="1" ht="36" hidden="1" customHeight="1" spans="1:6">
      <c r="A225" s="501" t="s">
        <v>498</v>
      </c>
      <c r="B225" s="498" t="s">
        <v>156</v>
      </c>
      <c r="C225" s="499">
        <v>0</v>
      </c>
      <c r="D225" s="499" t="s">
        <v>59</v>
      </c>
      <c r="E225" s="500">
        <f t="shared" si="6"/>
        <v>0</v>
      </c>
      <c r="F225" s="454" t="str">
        <f t="shared" si="7"/>
        <v>否</v>
      </c>
    </row>
    <row r="226" s="163" customFormat="1" ht="36" hidden="1" customHeight="1" spans="1:6">
      <c r="A226" s="501" t="s">
        <v>499</v>
      </c>
      <c r="B226" s="498" t="s">
        <v>158</v>
      </c>
      <c r="C226" s="499">
        <v>0</v>
      </c>
      <c r="D226" s="499" t="s">
        <v>59</v>
      </c>
      <c r="E226" s="500">
        <f t="shared" si="6"/>
        <v>0</v>
      </c>
      <c r="F226" s="454" t="str">
        <f t="shared" si="7"/>
        <v>否</v>
      </c>
    </row>
    <row r="227" s="163" customFormat="1" ht="36" hidden="1" customHeight="1" spans="1:6">
      <c r="A227" s="501" t="s">
        <v>500</v>
      </c>
      <c r="B227" s="498" t="s">
        <v>160</v>
      </c>
      <c r="C227" s="499">
        <v>0</v>
      </c>
      <c r="D227" s="499" t="s">
        <v>59</v>
      </c>
      <c r="E227" s="500">
        <f t="shared" si="6"/>
        <v>0</v>
      </c>
      <c r="F227" s="454" t="str">
        <f t="shared" si="7"/>
        <v>否</v>
      </c>
    </row>
    <row r="228" s="163" customFormat="1" ht="36" hidden="1" customHeight="1" spans="1:6">
      <c r="A228" s="501" t="s">
        <v>501</v>
      </c>
      <c r="B228" s="498" t="s">
        <v>502</v>
      </c>
      <c r="C228" s="499">
        <v>0</v>
      </c>
      <c r="D228" s="499" t="s">
        <v>59</v>
      </c>
      <c r="E228" s="500">
        <f t="shared" si="6"/>
        <v>0</v>
      </c>
      <c r="F228" s="454" t="str">
        <f t="shared" si="7"/>
        <v>否</v>
      </c>
    </row>
    <row r="229" s="163" customFormat="1" ht="36" hidden="1" customHeight="1" spans="1:6">
      <c r="A229" s="501" t="s">
        <v>503</v>
      </c>
      <c r="B229" s="498" t="s">
        <v>174</v>
      </c>
      <c r="C229" s="499">
        <v>0</v>
      </c>
      <c r="D229" s="499" t="s">
        <v>59</v>
      </c>
      <c r="E229" s="500">
        <f t="shared" si="6"/>
        <v>0</v>
      </c>
      <c r="F229" s="454" t="str">
        <f t="shared" si="7"/>
        <v>否</v>
      </c>
    </row>
    <row r="230" s="163" customFormat="1" ht="36" hidden="1" customHeight="1" spans="1:6">
      <c r="A230" s="501" t="s">
        <v>504</v>
      </c>
      <c r="B230" s="498" t="s">
        <v>505</v>
      </c>
      <c r="C230" s="499">
        <v>0</v>
      </c>
      <c r="D230" s="499" t="s">
        <v>59</v>
      </c>
      <c r="E230" s="500">
        <f t="shared" si="6"/>
        <v>0</v>
      </c>
      <c r="F230" s="454" t="str">
        <f t="shared" si="7"/>
        <v>否</v>
      </c>
    </row>
    <row r="231" s="161" customFormat="1" ht="36" customHeight="1" spans="1:6">
      <c r="A231" s="495" t="s">
        <v>506</v>
      </c>
      <c r="B231" s="496" t="s">
        <v>507</v>
      </c>
      <c r="C231" s="322">
        <f>SUM(C232:C245)</f>
        <v>2226.81677100003</v>
      </c>
      <c r="D231" s="322">
        <f>SUM(D232:D245)</f>
        <v>2415.005281</v>
      </c>
      <c r="E231" s="330">
        <f t="shared" si="6"/>
        <v>0.0845101008986289</v>
      </c>
      <c r="F231" s="454" t="str">
        <f t="shared" si="7"/>
        <v>是</v>
      </c>
    </row>
    <row r="232" s="161" customFormat="1" ht="36" customHeight="1" spans="1:6">
      <c r="A232" s="497" t="s">
        <v>508</v>
      </c>
      <c r="B232" s="498" t="s">
        <v>156</v>
      </c>
      <c r="C232" s="499">
        <v>1222.94970500002</v>
      </c>
      <c r="D232" s="499">
        <v>1364.834408</v>
      </c>
      <c r="E232" s="500">
        <f t="shared" si="6"/>
        <v>0.116018428574687</v>
      </c>
      <c r="F232" s="454" t="str">
        <f t="shared" si="7"/>
        <v>是</v>
      </c>
    </row>
    <row r="233" s="163" customFormat="1" ht="36" hidden="1" customHeight="1" spans="1:6">
      <c r="A233" s="501" t="s">
        <v>509</v>
      </c>
      <c r="B233" s="498" t="s">
        <v>158</v>
      </c>
      <c r="C233" s="499">
        <v>0</v>
      </c>
      <c r="D233" s="499" t="s">
        <v>59</v>
      </c>
      <c r="E233" s="500">
        <f t="shared" si="6"/>
        <v>0</v>
      </c>
      <c r="F233" s="454" t="str">
        <f t="shared" si="7"/>
        <v>否</v>
      </c>
    </row>
    <row r="234" s="163" customFormat="1" ht="36" hidden="1" customHeight="1" spans="1:6">
      <c r="A234" s="501" t="s">
        <v>510</v>
      </c>
      <c r="B234" s="498" t="s">
        <v>160</v>
      </c>
      <c r="C234" s="499">
        <v>0</v>
      </c>
      <c r="D234" s="499" t="s">
        <v>59</v>
      </c>
      <c r="E234" s="500">
        <f t="shared" si="6"/>
        <v>0</v>
      </c>
      <c r="F234" s="454" t="str">
        <f t="shared" si="7"/>
        <v>否</v>
      </c>
    </row>
    <row r="235" s="163" customFormat="1" ht="36" customHeight="1" spans="1:6">
      <c r="A235" s="501" t="s">
        <v>511</v>
      </c>
      <c r="B235" s="504" t="s">
        <v>512</v>
      </c>
      <c r="C235" s="499">
        <v>14.9999999999762</v>
      </c>
      <c r="D235" s="499">
        <v>1</v>
      </c>
      <c r="E235" s="500">
        <f t="shared" si="6"/>
        <v>-0.933333333333228</v>
      </c>
      <c r="F235" s="454" t="str">
        <f t="shared" si="7"/>
        <v>是</v>
      </c>
    </row>
    <row r="236" s="161" customFormat="1" ht="36" customHeight="1" spans="1:6">
      <c r="A236" s="497" t="s">
        <v>513</v>
      </c>
      <c r="B236" s="498" t="s">
        <v>514</v>
      </c>
      <c r="C236" s="499">
        <v>19.7750000000238</v>
      </c>
      <c r="D236" s="499">
        <v>12.825</v>
      </c>
      <c r="E236" s="500">
        <f t="shared" si="6"/>
        <v>-0.351453855879415</v>
      </c>
      <c r="F236" s="454" t="str">
        <f t="shared" si="7"/>
        <v>是</v>
      </c>
    </row>
    <row r="237" s="163" customFormat="1" ht="36" hidden="1" customHeight="1" spans="1:6">
      <c r="A237" s="501" t="s">
        <v>515</v>
      </c>
      <c r="B237" s="498" t="s">
        <v>257</v>
      </c>
      <c r="C237" s="499">
        <v>0</v>
      </c>
      <c r="D237" s="499" t="s">
        <v>59</v>
      </c>
      <c r="E237" s="500">
        <f t="shared" si="6"/>
        <v>0</v>
      </c>
      <c r="F237" s="454" t="str">
        <f t="shared" si="7"/>
        <v>否</v>
      </c>
    </row>
    <row r="238" s="161" customFormat="1" ht="36" customHeight="1" spans="1:6">
      <c r="A238" s="497" t="s">
        <v>516</v>
      </c>
      <c r="B238" s="498" t="s">
        <v>517</v>
      </c>
      <c r="C238" s="499">
        <v>2.00000000002384</v>
      </c>
      <c r="D238" s="499" t="s">
        <v>59</v>
      </c>
      <c r="E238" s="500">
        <f t="shared" si="6"/>
        <v>0</v>
      </c>
      <c r="F238" s="454" t="str">
        <f t="shared" si="7"/>
        <v>是</v>
      </c>
    </row>
    <row r="239" s="163" customFormat="1" ht="36" customHeight="1" spans="1:6">
      <c r="A239" s="501" t="s">
        <v>518</v>
      </c>
      <c r="B239" s="498" t="s">
        <v>519</v>
      </c>
      <c r="C239" s="499">
        <v>0</v>
      </c>
      <c r="D239" s="499">
        <v>8</v>
      </c>
      <c r="E239" s="500">
        <f t="shared" si="6"/>
        <v>0</v>
      </c>
      <c r="F239" s="454" t="str">
        <f t="shared" si="7"/>
        <v>是</v>
      </c>
    </row>
    <row r="240" s="163" customFormat="1" ht="36" customHeight="1" spans="1:6">
      <c r="A240" s="501" t="s">
        <v>520</v>
      </c>
      <c r="B240" s="498" t="s">
        <v>521</v>
      </c>
      <c r="C240" s="499">
        <v>0</v>
      </c>
      <c r="D240" s="499">
        <v>1</v>
      </c>
      <c r="E240" s="500">
        <f t="shared" si="6"/>
        <v>0</v>
      </c>
      <c r="F240" s="454" t="str">
        <f t="shared" si="7"/>
        <v>是</v>
      </c>
    </row>
    <row r="241" s="163" customFormat="1" ht="36" customHeight="1" spans="1:6">
      <c r="A241" s="501" t="s">
        <v>522</v>
      </c>
      <c r="B241" s="498" t="s">
        <v>523</v>
      </c>
      <c r="C241" s="499">
        <v>0</v>
      </c>
      <c r="D241" s="499">
        <v>1</v>
      </c>
      <c r="E241" s="500">
        <f t="shared" si="6"/>
        <v>0</v>
      </c>
      <c r="F241" s="454" t="str">
        <f t="shared" si="7"/>
        <v>是</v>
      </c>
    </row>
    <row r="242" s="163" customFormat="1" ht="36" hidden="1" customHeight="1" spans="1:6">
      <c r="A242" s="501" t="s">
        <v>524</v>
      </c>
      <c r="B242" s="498" t="s">
        <v>525</v>
      </c>
      <c r="C242" s="499">
        <v>0</v>
      </c>
      <c r="D242" s="499" t="s">
        <v>59</v>
      </c>
      <c r="E242" s="500">
        <f t="shared" si="6"/>
        <v>0</v>
      </c>
      <c r="F242" s="454" t="str">
        <f t="shared" si="7"/>
        <v>否</v>
      </c>
    </row>
    <row r="243" s="161" customFormat="1" ht="36" customHeight="1" spans="1:6">
      <c r="A243" s="497" t="s">
        <v>526</v>
      </c>
      <c r="B243" s="498" t="s">
        <v>527</v>
      </c>
      <c r="C243" s="499">
        <v>207.389975999975</v>
      </c>
      <c r="D243" s="499">
        <v>224.74</v>
      </c>
      <c r="E243" s="500">
        <f t="shared" si="6"/>
        <v>0.0836589324839263</v>
      </c>
      <c r="F243" s="454" t="str">
        <f t="shared" si="7"/>
        <v>是</v>
      </c>
    </row>
    <row r="244" s="161" customFormat="1" ht="36" customHeight="1" spans="1:6">
      <c r="A244" s="497" t="s">
        <v>528</v>
      </c>
      <c r="B244" s="498" t="s">
        <v>174</v>
      </c>
      <c r="C244" s="499">
        <v>733.70209000001</v>
      </c>
      <c r="D244" s="499">
        <v>756.145873</v>
      </c>
      <c r="E244" s="500">
        <f t="shared" si="6"/>
        <v>0.0305897765672027</v>
      </c>
      <c r="F244" s="454" t="str">
        <f t="shared" si="7"/>
        <v>是</v>
      </c>
    </row>
    <row r="245" s="161" customFormat="1" ht="36" customHeight="1" spans="1:6">
      <c r="A245" s="497" t="s">
        <v>529</v>
      </c>
      <c r="B245" s="498" t="s">
        <v>530</v>
      </c>
      <c r="C245" s="499">
        <v>26</v>
      </c>
      <c r="D245" s="499">
        <v>45.46</v>
      </c>
      <c r="E245" s="500">
        <f t="shared" si="6"/>
        <v>0.748461538461539</v>
      </c>
      <c r="F245" s="454" t="str">
        <f t="shared" si="7"/>
        <v>是</v>
      </c>
    </row>
    <row r="246" s="161" customFormat="1" ht="36" customHeight="1" spans="1:6">
      <c r="A246" s="495" t="s">
        <v>531</v>
      </c>
      <c r="B246" s="496" t="s">
        <v>532</v>
      </c>
      <c r="C246" s="505">
        <f>SUM(C247:C252)</f>
        <v>130.229448000002</v>
      </c>
      <c r="D246" s="505">
        <f>SUM(D247:D252)</f>
        <v>205.29972</v>
      </c>
      <c r="E246" s="506">
        <f t="shared" si="6"/>
        <v>0.5764462120733</v>
      </c>
      <c r="F246" s="454" t="str">
        <f t="shared" si="7"/>
        <v>是</v>
      </c>
    </row>
    <row r="247" s="161" customFormat="1" ht="36" customHeight="1" spans="1:6">
      <c r="A247" s="507" t="s">
        <v>533</v>
      </c>
      <c r="B247" s="504" t="s">
        <v>534</v>
      </c>
      <c r="C247" s="499">
        <v>130.229448000002</v>
      </c>
      <c r="D247" s="499">
        <v>169.094899</v>
      </c>
      <c r="E247" s="500">
        <f t="shared" si="6"/>
        <v>0.298438268739321</v>
      </c>
      <c r="F247" s="454" t="str">
        <f t="shared" si="7"/>
        <v>是</v>
      </c>
    </row>
    <row r="248" s="161" customFormat="1" ht="36" hidden="1" customHeight="1" spans="1:9">
      <c r="A248" s="324" t="s">
        <v>535</v>
      </c>
      <c r="B248" s="508" t="s">
        <v>536</v>
      </c>
      <c r="C248" s="499">
        <v>0</v>
      </c>
      <c r="D248" s="499" t="s">
        <v>59</v>
      </c>
      <c r="E248" s="500">
        <f t="shared" si="6"/>
        <v>0</v>
      </c>
      <c r="F248" s="454" t="str">
        <f t="shared" si="7"/>
        <v>否</v>
      </c>
      <c r="G248" s="293"/>
      <c r="H248" s="293"/>
      <c r="I248" s="293"/>
    </row>
    <row r="249" s="161" customFormat="1" ht="36" hidden="1" customHeight="1" spans="1:9">
      <c r="A249" s="509" t="s">
        <v>537</v>
      </c>
      <c r="B249" s="510" t="s">
        <v>538</v>
      </c>
      <c r="C249" s="499">
        <v>0</v>
      </c>
      <c r="D249" s="499" t="s">
        <v>59</v>
      </c>
      <c r="E249" s="500">
        <f t="shared" si="6"/>
        <v>0</v>
      </c>
      <c r="F249" s="454" t="str">
        <f t="shared" si="7"/>
        <v>否</v>
      </c>
      <c r="G249" s="293"/>
      <c r="H249" s="293"/>
      <c r="I249" s="293"/>
    </row>
    <row r="250" s="161" customFormat="1" ht="36" customHeight="1" spans="1:9">
      <c r="A250" s="324" t="s">
        <v>539</v>
      </c>
      <c r="B250" s="508" t="s">
        <v>540</v>
      </c>
      <c r="C250" s="499">
        <v>0</v>
      </c>
      <c r="D250" s="499">
        <v>12</v>
      </c>
      <c r="E250" s="500">
        <f t="shared" si="6"/>
        <v>0</v>
      </c>
      <c r="F250" s="454" t="str">
        <f t="shared" si="7"/>
        <v>是</v>
      </c>
      <c r="G250" s="293"/>
      <c r="H250" s="293"/>
      <c r="I250" s="293"/>
    </row>
    <row r="251" s="161" customFormat="1" ht="36" customHeight="1" spans="1:9">
      <c r="A251" s="324" t="s">
        <v>541</v>
      </c>
      <c r="B251" s="508" t="s">
        <v>542</v>
      </c>
      <c r="C251" s="499">
        <v>0</v>
      </c>
      <c r="D251" s="499">
        <v>13.204821</v>
      </c>
      <c r="E251" s="500">
        <f t="shared" si="6"/>
        <v>0</v>
      </c>
      <c r="F251" s="454" t="str">
        <f t="shared" si="7"/>
        <v>是</v>
      </c>
      <c r="G251" s="293"/>
      <c r="H251" s="293"/>
      <c r="I251" s="293"/>
    </row>
    <row r="252" s="161" customFormat="1" ht="36" customHeight="1" spans="1:6">
      <c r="A252" s="507" t="s">
        <v>543</v>
      </c>
      <c r="B252" s="504" t="s">
        <v>544</v>
      </c>
      <c r="C252" s="499">
        <v>0</v>
      </c>
      <c r="D252" s="499">
        <v>11</v>
      </c>
      <c r="E252" s="500">
        <f t="shared" si="6"/>
        <v>0</v>
      </c>
      <c r="F252" s="454" t="str">
        <f t="shared" si="7"/>
        <v>是</v>
      </c>
    </row>
    <row r="253" s="161" customFormat="1" ht="36" customHeight="1" spans="1:6">
      <c r="A253" s="495" t="s">
        <v>545</v>
      </c>
      <c r="B253" s="496" t="s">
        <v>546</v>
      </c>
      <c r="C253" s="505">
        <f>C254+C255</f>
        <v>450</v>
      </c>
      <c r="D253" s="505">
        <f>D254+D255</f>
        <v>461.2</v>
      </c>
      <c r="E253" s="506">
        <f t="shared" si="6"/>
        <v>0.024888888888889</v>
      </c>
      <c r="F253" s="454" t="str">
        <f t="shared" si="7"/>
        <v>是</v>
      </c>
    </row>
    <row r="254" s="161" customFormat="1" ht="36" hidden="1" customHeight="1" spans="1:6">
      <c r="A254" s="497" t="s">
        <v>547</v>
      </c>
      <c r="B254" s="498" t="s">
        <v>548</v>
      </c>
      <c r="C254" s="499">
        <v>0</v>
      </c>
      <c r="D254" s="499"/>
      <c r="E254" s="500">
        <f t="shared" si="6"/>
        <v>0</v>
      </c>
      <c r="F254" s="454" t="str">
        <f t="shared" si="7"/>
        <v>否</v>
      </c>
    </row>
    <row r="255" s="161" customFormat="1" ht="36" customHeight="1" spans="1:6">
      <c r="A255" s="497" t="s">
        <v>549</v>
      </c>
      <c r="B255" s="498" t="s">
        <v>550</v>
      </c>
      <c r="C255" s="499">
        <v>450</v>
      </c>
      <c r="D255" s="499">
        <v>461.2</v>
      </c>
      <c r="E255" s="500">
        <f t="shared" si="6"/>
        <v>0.024888888888889</v>
      </c>
      <c r="F255" s="454" t="str">
        <f t="shared" si="7"/>
        <v>是</v>
      </c>
    </row>
    <row r="256" s="161" customFormat="1" ht="36" customHeight="1" spans="1:6">
      <c r="A256" s="495" t="s">
        <v>82</v>
      </c>
      <c r="B256" s="496" t="s">
        <v>83</v>
      </c>
      <c r="C256" s="499">
        <v>0</v>
      </c>
      <c r="D256" s="499">
        <v>0</v>
      </c>
      <c r="E256" s="500">
        <f t="shared" si="6"/>
        <v>0</v>
      </c>
      <c r="F256" s="454" t="str">
        <f t="shared" si="7"/>
        <v>是</v>
      </c>
    </row>
    <row r="257" s="161" customFormat="1" ht="36" hidden="1" customHeight="1" spans="1:6">
      <c r="A257" s="495" t="s">
        <v>551</v>
      </c>
      <c r="B257" s="496" t="s">
        <v>552</v>
      </c>
      <c r="C257" s="499">
        <v>0</v>
      </c>
      <c r="D257" s="499">
        <v>0</v>
      </c>
      <c r="E257" s="500">
        <f t="shared" si="6"/>
        <v>0</v>
      </c>
      <c r="F257" s="454" t="str">
        <f t="shared" si="7"/>
        <v>否</v>
      </c>
    </row>
    <row r="258" s="161" customFormat="1" ht="36" hidden="1" customHeight="1" spans="1:6">
      <c r="A258" s="495" t="s">
        <v>553</v>
      </c>
      <c r="B258" s="496" t="s">
        <v>554</v>
      </c>
      <c r="C258" s="499" t="s">
        <v>59</v>
      </c>
      <c r="D258" s="499" t="s">
        <v>59</v>
      </c>
      <c r="E258" s="500">
        <f t="shared" si="6"/>
        <v>0</v>
      </c>
      <c r="F258" s="454" t="str">
        <f t="shared" si="7"/>
        <v>否</v>
      </c>
    </row>
    <row r="259" s="161" customFormat="1" ht="36" customHeight="1" spans="1:6">
      <c r="A259" s="495" t="s">
        <v>84</v>
      </c>
      <c r="B259" s="496" t="s">
        <v>85</v>
      </c>
      <c r="C259" s="322">
        <f>SUM(C260,C262,C264,C266,C276)</f>
        <v>120</v>
      </c>
      <c r="D259" s="322">
        <f>SUM(D260,D262,D264,D266,D276)</f>
        <v>155.6</v>
      </c>
      <c r="E259" s="330">
        <f t="shared" si="6"/>
        <v>0.296666666666667</v>
      </c>
      <c r="F259" s="454" t="str">
        <f t="shared" si="7"/>
        <v>是</v>
      </c>
    </row>
    <row r="260" s="163" customFormat="1" ht="36" hidden="1" customHeight="1" spans="1:6">
      <c r="A260" s="313" t="s">
        <v>555</v>
      </c>
      <c r="B260" s="496" t="s">
        <v>556</v>
      </c>
      <c r="C260" s="499">
        <v>0</v>
      </c>
      <c r="D260" s="499">
        <v>0</v>
      </c>
      <c r="E260" s="500">
        <f t="shared" si="6"/>
        <v>0</v>
      </c>
      <c r="F260" s="454" t="str">
        <f t="shared" si="7"/>
        <v>否</v>
      </c>
    </row>
    <row r="261" s="163" customFormat="1" ht="36" hidden="1" customHeight="1" spans="1:6">
      <c r="A261" s="320" t="s">
        <v>557</v>
      </c>
      <c r="B261" s="498" t="s">
        <v>558</v>
      </c>
      <c r="C261" s="499">
        <v>0</v>
      </c>
      <c r="D261" s="499" t="s">
        <v>59</v>
      </c>
      <c r="E261" s="500">
        <f t="shared" ref="E261:E324" si="8">IF(C261&lt;0,"",IFERROR(D261/C261-1,0))</f>
        <v>0</v>
      </c>
      <c r="F261" s="454" t="str">
        <f t="shared" ref="F261:F324" si="9">IF(LEN(A261)=3,"是",IF(B261&lt;&gt;"",IF(SUM(C261:D261)&lt;&gt;0,"是","否"),"是"))</f>
        <v>否</v>
      </c>
    </row>
    <row r="262" s="163" customFormat="1" ht="36" hidden="1" customHeight="1" spans="1:6">
      <c r="A262" s="313" t="s">
        <v>559</v>
      </c>
      <c r="B262" s="496" t="s">
        <v>560</v>
      </c>
      <c r="C262" s="499">
        <v>0</v>
      </c>
      <c r="D262" s="499" t="s">
        <v>59</v>
      </c>
      <c r="E262" s="500">
        <f t="shared" si="8"/>
        <v>0</v>
      </c>
      <c r="F262" s="454" t="str">
        <f t="shared" si="9"/>
        <v>否</v>
      </c>
    </row>
    <row r="263" s="163" customFormat="1" ht="36" hidden="1" customHeight="1" spans="1:6">
      <c r="A263" s="320" t="s">
        <v>561</v>
      </c>
      <c r="B263" s="498" t="s">
        <v>562</v>
      </c>
      <c r="C263" s="499">
        <v>0</v>
      </c>
      <c r="D263" s="499" t="s">
        <v>59</v>
      </c>
      <c r="E263" s="500">
        <f t="shared" si="8"/>
        <v>0</v>
      </c>
      <c r="F263" s="454" t="str">
        <f t="shared" si="9"/>
        <v>否</v>
      </c>
    </row>
    <row r="264" s="163" customFormat="1" ht="36" hidden="1" customHeight="1" spans="1:6">
      <c r="A264" s="313" t="s">
        <v>563</v>
      </c>
      <c r="B264" s="496" t="s">
        <v>564</v>
      </c>
      <c r="C264" s="499">
        <v>0</v>
      </c>
      <c r="D264" s="499" t="s">
        <v>59</v>
      </c>
      <c r="E264" s="500">
        <f t="shared" si="8"/>
        <v>0</v>
      </c>
      <c r="F264" s="454" t="str">
        <f t="shared" si="9"/>
        <v>否</v>
      </c>
    </row>
    <row r="265" s="163" customFormat="1" ht="36" hidden="1" customHeight="1" spans="1:6">
      <c r="A265" s="320" t="s">
        <v>565</v>
      </c>
      <c r="B265" s="498" t="s">
        <v>566</v>
      </c>
      <c r="C265" s="499">
        <v>0</v>
      </c>
      <c r="D265" s="499" t="s">
        <v>59</v>
      </c>
      <c r="E265" s="500">
        <f t="shared" si="8"/>
        <v>0</v>
      </c>
      <c r="F265" s="454" t="str">
        <f t="shared" si="9"/>
        <v>否</v>
      </c>
    </row>
    <row r="266" s="161" customFormat="1" ht="36" customHeight="1" spans="1:6">
      <c r="A266" s="495" t="s">
        <v>567</v>
      </c>
      <c r="B266" s="496" t="s">
        <v>568</v>
      </c>
      <c r="C266" s="499">
        <v>88.2</v>
      </c>
      <c r="D266" s="499">
        <v>54.5</v>
      </c>
      <c r="E266" s="500">
        <f t="shared" si="8"/>
        <v>-0.382086167800454</v>
      </c>
      <c r="F266" s="454" t="str">
        <f t="shared" si="9"/>
        <v>是</v>
      </c>
    </row>
    <row r="267" s="161" customFormat="1" ht="36" customHeight="1" spans="1:6">
      <c r="A267" s="497" t="s">
        <v>569</v>
      </c>
      <c r="B267" s="498" t="s">
        <v>570</v>
      </c>
      <c r="C267" s="499">
        <v>43.2</v>
      </c>
      <c r="D267" s="499">
        <v>13.9</v>
      </c>
      <c r="E267" s="500">
        <f t="shared" si="8"/>
        <v>-0.678240740740741</v>
      </c>
      <c r="F267" s="454" t="str">
        <f t="shared" si="9"/>
        <v>是</v>
      </c>
    </row>
    <row r="268" s="163" customFormat="1" ht="36" hidden="1" customHeight="1" spans="1:6">
      <c r="A268" s="501" t="s">
        <v>571</v>
      </c>
      <c r="B268" s="498" t="s">
        <v>572</v>
      </c>
      <c r="C268" s="499">
        <v>0</v>
      </c>
      <c r="D268" s="499" t="s">
        <v>59</v>
      </c>
      <c r="E268" s="500">
        <f t="shared" si="8"/>
        <v>0</v>
      </c>
      <c r="F268" s="454" t="str">
        <f t="shared" si="9"/>
        <v>否</v>
      </c>
    </row>
    <row r="269" s="163" customFormat="1" ht="36" customHeight="1" spans="1:6">
      <c r="A269" s="501" t="s">
        <v>573</v>
      </c>
      <c r="B269" s="498" t="s">
        <v>574</v>
      </c>
      <c r="C269" s="499">
        <v>0</v>
      </c>
      <c r="D269" s="499">
        <v>38</v>
      </c>
      <c r="E269" s="500">
        <f t="shared" si="8"/>
        <v>0</v>
      </c>
      <c r="F269" s="454" t="str">
        <f t="shared" si="9"/>
        <v>是</v>
      </c>
    </row>
    <row r="270" s="163" customFormat="1" ht="36" hidden="1" customHeight="1" spans="1:6">
      <c r="A270" s="501" t="s">
        <v>575</v>
      </c>
      <c r="B270" s="498" t="s">
        <v>576</v>
      </c>
      <c r="C270" s="499">
        <v>0</v>
      </c>
      <c r="D270" s="499" t="s">
        <v>59</v>
      </c>
      <c r="E270" s="500">
        <f t="shared" si="8"/>
        <v>0</v>
      </c>
      <c r="F270" s="454" t="str">
        <f t="shared" si="9"/>
        <v>否</v>
      </c>
    </row>
    <row r="271" s="163" customFormat="1" ht="36" hidden="1" customHeight="1" spans="1:6">
      <c r="A271" s="501" t="s">
        <v>577</v>
      </c>
      <c r="B271" s="498" t="s">
        <v>578</v>
      </c>
      <c r="C271" s="499" t="s">
        <v>59</v>
      </c>
      <c r="D271" s="499" t="s">
        <v>59</v>
      </c>
      <c r="E271" s="500">
        <f t="shared" si="8"/>
        <v>0</v>
      </c>
      <c r="F271" s="454" t="str">
        <f t="shared" si="9"/>
        <v>否</v>
      </c>
    </row>
    <row r="272" s="163" customFormat="1" ht="36" hidden="1" customHeight="1" spans="1:6">
      <c r="A272" s="501" t="s">
        <v>579</v>
      </c>
      <c r="B272" s="498" t="s">
        <v>580</v>
      </c>
      <c r="C272" s="499" t="s">
        <v>59</v>
      </c>
      <c r="D272" s="499" t="s">
        <v>59</v>
      </c>
      <c r="E272" s="500">
        <f t="shared" si="8"/>
        <v>0</v>
      </c>
      <c r="F272" s="454" t="str">
        <f t="shared" si="9"/>
        <v>否</v>
      </c>
    </row>
    <row r="273" s="161" customFormat="1" ht="36" customHeight="1" spans="1:6">
      <c r="A273" s="497" t="s">
        <v>581</v>
      </c>
      <c r="B273" s="498" t="s">
        <v>582</v>
      </c>
      <c r="C273" s="499">
        <v>45</v>
      </c>
      <c r="D273" s="499">
        <v>2.6</v>
      </c>
      <c r="E273" s="500">
        <f t="shared" si="8"/>
        <v>-0.942222222222222</v>
      </c>
      <c r="F273" s="454" t="str">
        <f t="shared" si="9"/>
        <v>是</v>
      </c>
    </row>
    <row r="274" s="163" customFormat="1" ht="36" hidden="1" customHeight="1" spans="1:6">
      <c r="A274" s="501" t="s">
        <v>583</v>
      </c>
      <c r="B274" s="498" t="s">
        <v>584</v>
      </c>
      <c r="C274" s="499">
        <v>0</v>
      </c>
      <c r="D274" s="499" t="s">
        <v>59</v>
      </c>
      <c r="E274" s="500">
        <f t="shared" si="8"/>
        <v>0</v>
      </c>
      <c r="F274" s="454" t="str">
        <f t="shared" si="9"/>
        <v>否</v>
      </c>
    </row>
    <row r="275" s="163" customFormat="1" ht="36" hidden="1" customHeight="1" spans="1:6">
      <c r="A275" s="501" t="s">
        <v>585</v>
      </c>
      <c r="B275" s="498" t="s">
        <v>586</v>
      </c>
      <c r="C275" s="499">
        <v>0</v>
      </c>
      <c r="D275" s="499" t="s">
        <v>59</v>
      </c>
      <c r="E275" s="500">
        <f t="shared" si="8"/>
        <v>0</v>
      </c>
      <c r="F275" s="454" t="str">
        <f t="shared" si="9"/>
        <v>否</v>
      </c>
    </row>
    <row r="276" s="161" customFormat="1" ht="36" customHeight="1" spans="1:6">
      <c r="A276" s="495" t="s">
        <v>587</v>
      </c>
      <c r="B276" s="496" t="s">
        <v>588</v>
      </c>
      <c r="C276" s="499">
        <v>31.8</v>
      </c>
      <c r="D276" s="499">
        <v>101.1</v>
      </c>
      <c r="E276" s="500">
        <f t="shared" si="8"/>
        <v>2.17924528301887</v>
      </c>
      <c r="F276" s="454" t="str">
        <f t="shared" si="9"/>
        <v>是</v>
      </c>
    </row>
    <row r="277" s="161" customFormat="1" ht="36" customHeight="1" spans="1:6">
      <c r="A277" s="317" t="s">
        <v>589</v>
      </c>
      <c r="B277" s="498" t="s">
        <v>590</v>
      </c>
      <c r="C277" s="499">
        <v>31.8</v>
      </c>
      <c r="D277" s="499">
        <v>101.1</v>
      </c>
      <c r="E277" s="500">
        <f t="shared" si="8"/>
        <v>2.17924528301887</v>
      </c>
      <c r="F277" s="454" t="str">
        <f t="shared" si="9"/>
        <v>是</v>
      </c>
    </row>
    <row r="278" s="161" customFormat="1" ht="36" customHeight="1" spans="1:6">
      <c r="A278" s="495" t="s">
        <v>86</v>
      </c>
      <c r="B278" s="496" t="s">
        <v>87</v>
      </c>
      <c r="C278" s="322">
        <f>SUM(C279,C282,C293,C300,C308,C317,C32,C333,C343,C353,C361,C367)</f>
        <v>6511.52214499998</v>
      </c>
      <c r="D278" s="322">
        <f>SUM(D279,D282,D293,D300,D308,D317,D32,D333,D343,D353,D361,D367)</f>
        <v>10170.356973</v>
      </c>
      <c r="E278" s="330">
        <f t="shared" si="8"/>
        <v>0.561901617858974</v>
      </c>
      <c r="F278" s="454" t="str">
        <f t="shared" si="9"/>
        <v>是</v>
      </c>
    </row>
    <row r="279" s="161" customFormat="1" ht="36" hidden="1" customHeight="1" spans="1:6">
      <c r="A279" s="495" t="s">
        <v>591</v>
      </c>
      <c r="B279" s="496" t="s">
        <v>592</v>
      </c>
      <c r="C279" s="499">
        <v>0</v>
      </c>
      <c r="D279" s="499">
        <v>0</v>
      </c>
      <c r="E279" s="500">
        <f t="shared" si="8"/>
        <v>0</v>
      </c>
      <c r="F279" s="454" t="str">
        <f t="shared" si="9"/>
        <v>否</v>
      </c>
    </row>
    <row r="280" s="163" customFormat="1" ht="36" hidden="1" customHeight="1" spans="1:6">
      <c r="A280" s="501" t="s">
        <v>593</v>
      </c>
      <c r="B280" s="498" t="s">
        <v>594</v>
      </c>
      <c r="C280" s="499">
        <v>0</v>
      </c>
      <c r="D280" s="499" t="s">
        <v>59</v>
      </c>
      <c r="E280" s="500">
        <f t="shared" si="8"/>
        <v>0</v>
      </c>
      <c r="F280" s="454" t="str">
        <f t="shared" si="9"/>
        <v>否</v>
      </c>
    </row>
    <row r="281" s="163" customFormat="1" ht="36" hidden="1" customHeight="1" spans="1:6">
      <c r="A281" s="501" t="s">
        <v>595</v>
      </c>
      <c r="B281" s="498" t="s">
        <v>596</v>
      </c>
      <c r="C281" s="499">
        <v>0</v>
      </c>
      <c r="D281" s="499" t="s">
        <v>59</v>
      </c>
      <c r="E281" s="500">
        <f t="shared" si="8"/>
        <v>0</v>
      </c>
      <c r="F281" s="454" t="str">
        <f t="shared" si="9"/>
        <v>否</v>
      </c>
    </row>
    <row r="282" s="161" customFormat="1" ht="36" customHeight="1" spans="1:6">
      <c r="A282" s="495" t="s">
        <v>597</v>
      </c>
      <c r="B282" s="496" t="s">
        <v>598</v>
      </c>
      <c r="C282" s="322">
        <f>SUM(C283:C292)</f>
        <v>5811.60701599996</v>
      </c>
      <c r="D282" s="322">
        <f>SUM(D283:D292)</f>
        <v>9377.488518</v>
      </c>
      <c r="E282" s="330">
        <f t="shared" si="8"/>
        <v>0.613579254788358</v>
      </c>
      <c r="F282" s="454" t="str">
        <f t="shared" si="9"/>
        <v>是</v>
      </c>
    </row>
    <row r="283" s="161" customFormat="1" ht="36" customHeight="1" spans="1:6">
      <c r="A283" s="497" t="s">
        <v>599</v>
      </c>
      <c r="B283" s="498" t="s">
        <v>156</v>
      </c>
      <c r="C283" s="499">
        <v>3896.22501599998</v>
      </c>
      <c r="D283" s="499">
        <v>4100.504047</v>
      </c>
      <c r="E283" s="500">
        <f t="shared" si="8"/>
        <v>0.0524299880425647</v>
      </c>
      <c r="F283" s="454" t="str">
        <f t="shared" si="9"/>
        <v>是</v>
      </c>
    </row>
    <row r="284" s="161" customFormat="1" ht="36" customHeight="1" spans="1:6">
      <c r="A284" s="497" t="s">
        <v>600</v>
      </c>
      <c r="B284" s="498" t="s">
        <v>158</v>
      </c>
      <c r="C284" s="499">
        <v>1769.802</v>
      </c>
      <c r="D284" s="499">
        <v>1858.308</v>
      </c>
      <c r="E284" s="500">
        <f t="shared" si="8"/>
        <v>0.0500089840558435</v>
      </c>
      <c r="F284" s="454" t="str">
        <f t="shared" si="9"/>
        <v>是</v>
      </c>
    </row>
    <row r="285" s="163" customFormat="1" ht="36" hidden="1" customHeight="1" spans="1:6">
      <c r="A285" s="501" t="s">
        <v>601</v>
      </c>
      <c r="B285" s="498" t="s">
        <v>160</v>
      </c>
      <c r="C285" s="499">
        <v>0</v>
      </c>
      <c r="D285" s="499" t="s">
        <v>59</v>
      </c>
      <c r="E285" s="500">
        <f t="shared" si="8"/>
        <v>0</v>
      </c>
      <c r="F285" s="454" t="str">
        <f t="shared" si="9"/>
        <v>否</v>
      </c>
    </row>
    <row r="286" s="163" customFormat="1" ht="36" customHeight="1" spans="1:6">
      <c r="A286" s="501" t="s">
        <v>602</v>
      </c>
      <c r="B286" s="498" t="s">
        <v>257</v>
      </c>
      <c r="C286" s="499">
        <v>0</v>
      </c>
      <c r="D286" s="499">
        <v>1452.096471</v>
      </c>
      <c r="E286" s="500">
        <f t="shared" si="8"/>
        <v>0</v>
      </c>
      <c r="F286" s="454" t="str">
        <f t="shared" si="9"/>
        <v>是</v>
      </c>
    </row>
    <row r="287" s="161" customFormat="1" ht="36" customHeight="1" spans="1:6">
      <c r="A287" s="497" t="s">
        <v>603</v>
      </c>
      <c r="B287" s="498" t="s">
        <v>604</v>
      </c>
      <c r="C287" s="499">
        <v>0</v>
      </c>
      <c r="D287" s="499">
        <v>617</v>
      </c>
      <c r="E287" s="500">
        <f t="shared" si="8"/>
        <v>0</v>
      </c>
      <c r="F287" s="454" t="str">
        <f t="shared" si="9"/>
        <v>是</v>
      </c>
    </row>
    <row r="288" s="163" customFormat="1" ht="36" hidden="1" customHeight="1" spans="1:6">
      <c r="A288" s="501" t="s">
        <v>605</v>
      </c>
      <c r="B288" s="498" t="s">
        <v>606</v>
      </c>
      <c r="C288" s="499">
        <v>0</v>
      </c>
      <c r="D288" s="499" t="s">
        <v>59</v>
      </c>
      <c r="E288" s="500">
        <f t="shared" si="8"/>
        <v>0</v>
      </c>
      <c r="F288" s="454" t="str">
        <f t="shared" si="9"/>
        <v>否</v>
      </c>
    </row>
    <row r="289" s="163" customFormat="1" ht="36" hidden="1" customHeight="1" spans="1:6">
      <c r="A289" s="501" t="s">
        <v>607</v>
      </c>
      <c r="B289" s="498" t="s">
        <v>608</v>
      </c>
      <c r="C289" s="499">
        <v>0</v>
      </c>
      <c r="D289" s="499" t="s">
        <v>59</v>
      </c>
      <c r="E289" s="500">
        <f t="shared" si="8"/>
        <v>0</v>
      </c>
      <c r="F289" s="454" t="str">
        <f t="shared" si="9"/>
        <v>否</v>
      </c>
    </row>
    <row r="290" s="163" customFormat="1" ht="36" hidden="1" customHeight="1" spans="1:6">
      <c r="A290" s="501" t="s">
        <v>609</v>
      </c>
      <c r="B290" s="498" t="s">
        <v>610</v>
      </c>
      <c r="C290" s="499">
        <v>0</v>
      </c>
      <c r="D290" s="499" t="s">
        <v>59</v>
      </c>
      <c r="E290" s="500">
        <f t="shared" si="8"/>
        <v>0</v>
      </c>
      <c r="F290" s="454" t="str">
        <f t="shared" si="9"/>
        <v>否</v>
      </c>
    </row>
    <row r="291" s="163" customFormat="1" ht="36" hidden="1" customHeight="1" spans="1:6">
      <c r="A291" s="501" t="s">
        <v>611</v>
      </c>
      <c r="B291" s="498" t="s">
        <v>174</v>
      </c>
      <c r="C291" s="499">
        <v>0</v>
      </c>
      <c r="D291" s="499" t="s">
        <v>59</v>
      </c>
      <c r="E291" s="500">
        <f t="shared" si="8"/>
        <v>0</v>
      </c>
      <c r="F291" s="454" t="str">
        <f t="shared" si="9"/>
        <v>否</v>
      </c>
    </row>
    <row r="292" s="161" customFormat="1" ht="36" customHeight="1" spans="1:6">
      <c r="A292" s="497" t="s">
        <v>612</v>
      </c>
      <c r="B292" s="498" t="s">
        <v>613</v>
      </c>
      <c r="C292" s="499">
        <v>145.579999999976</v>
      </c>
      <c r="D292" s="499">
        <v>1349.58</v>
      </c>
      <c r="E292" s="500">
        <f t="shared" si="8"/>
        <v>8.27036680862909</v>
      </c>
      <c r="F292" s="454" t="str">
        <f t="shared" si="9"/>
        <v>是</v>
      </c>
    </row>
    <row r="293" s="161" customFormat="1" ht="36" hidden="1" customHeight="1" spans="1:6">
      <c r="A293" s="495" t="s">
        <v>614</v>
      </c>
      <c r="B293" s="496" t="s">
        <v>615</v>
      </c>
      <c r="C293" s="499">
        <v>0</v>
      </c>
      <c r="D293" s="499">
        <v>0</v>
      </c>
      <c r="E293" s="500">
        <f t="shared" si="8"/>
        <v>0</v>
      </c>
      <c r="F293" s="454" t="str">
        <f t="shared" si="9"/>
        <v>否</v>
      </c>
    </row>
    <row r="294" s="163" customFormat="1" ht="36" hidden="1" customHeight="1" spans="1:6">
      <c r="A294" s="501" t="s">
        <v>616</v>
      </c>
      <c r="B294" s="498" t="s">
        <v>156</v>
      </c>
      <c r="C294" s="499">
        <v>0</v>
      </c>
      <c r="D294" s="499" t="s">
        <v>59</v>
      </c>
      <c r="E294" s="500">
        <f t="shared" si="8"/>
        <v>0</v>
      </c>
      <c r="F294" s="454" t="str">
        <f t="shared" si="9"/>
        <v>否</v>
      </c>
    </row>
    <row r="295" s="163" customFormat="1" ht="36" hidden="1" customHeight="1" spans="1:6">
      <c r="A295" s="501" t="s">
        <v>617</v>
      </c>
      <c r="B295" s="498" t="s">
        <v>158</v>
      </c>
      <c r="C295" s="499">
        <v>0</v>
      </c>
      <c r="D295" s="499" t="s">
        <v>59</v>
      </c>
      <c r="E295" s="500">
        <f t="shared" si="8"/>
        <v>0</v>
      </c>
      <c r="F295" s="454" t="str">
        <f t="shared" si="9"/>
        <v>否</v>
      </c>
    </row>
    <row r="296" s="163" customFormat="1" ht="36" hidden="1" customHeight="1" spans="1:6">
      <c r="A296" s="501" t="s">
        <v>618</v>
      </c>
      <c r="B296" s="498" t="s">
        <v>160</v>
      </c>
      <c r="C296" s="499">
        <v>0</v>
      </c>
      <c r="D296" s="499" t="s">
        <v>59</v>
      </c>
      <c r="E296" s="500">
        <f t="shared" si="8"/>
        <v>0</v>
      </c>
      <c r="F296" s="454" t="str">
        <f t="shared" si="9"/>
        <v>否</v>
      </c>
    </row>
    <row r="297" s="163" customFormat="1" ht="36" hidden="1" customHeight="1" spans="1:6">
      <c r="A297" s="501" t="s">
        <v>619</v>
      </c>
      <c r="B297" s="498" t="s">
        <v>620</v>
      </c>
      <c r="C297" s="499">
        <v>0</v>
      </c>
      <c r="D297" s="499" t="s">
        <v>59</v>
      </c>
      <c r="E297" s="500">
        <f t="shared" si="8"/>
        <v>0</v>
      </c>
      <c r="F297" s="454" t="str">
        <f t="shared" si="9"/>
        <v>否</v>
      </c>
    </row>
    <row r="298" s="163" customFormat="1" ht="36" hidden="1" customHeight="1" spans="1:6">
      <c r="A298" s="501" t="s">
        <v>621</v>
      </c>
      <c r="B298" s="498" t="s">
        <v>174</v>
      </c>
      <c r="C298" s="499">
        <v>0</v>
      </c>
      <c r="D298" s="499" t="s">
        <v>59</v>
      </c>
      <c r="E298" s="500">
        <f t="shared" si="8"/>
        <v>0</v>
      </c>
      <c r="F298" s="454" t="str">
        <f t="shared" si="9"/>
        <v>否</v>
      </c>
    </row>
    <row r="299" s="163" customFormat="1" ht="36" hidden="1" customHeight="1" spans="1:6">
      <c r="A299" s="501" t="s">
        <v>622</v>
      </c>
      <c r="B299" s="498" t="s">
        <v>623</v>
      </c>
      <c r="C299" s="499">
        <v>0</v>
      </c>
      <c r="D299" s="499" t="s">
        <v>59</v>
      </c>
      <c r="E299" s="500">
        <f t="shared" si="8"/>
        <v>0</v>
      </c>
      <c r="F299" s="454" t="str">
        <f t="shared" si="9"/>
        <v>否</v>
      </c>
    </row>
    <row r="300" s="161" customFormat="1" ht="36" hidden="1" customHeight="1" spans="1:6">
      <c r="A300" s="495" t="s">
        <v>624</v>
      </c>
      <c r="B300" s="496" t="s">
        <v>625</v>
      </c>
      <c r="C300" s="505">
        <f>SUM(C301:C307)</f>
        <v>0</v>
      </c>
      <c r="D300" s="505">
        <f>SUM(D301:D307)</f>
        <v>0</v>
      </c>
      <c r="E300" s="506">
        <f t="shared" si="8"/>
        <v>0</v>
      </c>
      <c r="F300" s="454" t="str">
        <f t="shared" si="9"/>
        <v>否</v>
      </c>
    </row>
    <row r="301" s="161" customFormat="1" ht="36" hidden="1" customHeight="1" spans="1:6">
      <c r="A301" s="497" t="s">
        <v>626</v>
      </c>
      <c r="B301" s="498" t="s">
        <v>156</v>
      </c>
      <c r="C301" s="499">
        <v>0</v>
      </c>
      <c r="D301" s="499" t="s">
        <v>59</v>
      </c>
      <c r="E301" s="500">
        <f t="shared" si="8"/>
        <v>0</v>
      </c>
      <c r="F301" s="454" t="str">
        <f t="shared" si="9"/>
        <v>否</v>
      </c>
    </row>
    <row r="302" s="163" customFormat="1" ht="36" hidden="1" customHeight="1" spans="1:6">
      <c r="A302" s="501" t="s">
        <v>627</v>
      </c>
      <c r="B302" s="498" t="s">
        <v>158</v>
      </c>
      <c r="C302" s="499">
        <v>0</v>
      </c>
      <c r="D302" s="499" t="s">
        <v>59</v>
      </c>
      <c r="E302" s="500">
        <f t="shared" si="8"/>
        <v>0</v>
      </c>
      <c r="F302" s="454" t="str">
        <f t="shared" si="9"/>
        <v>否</v>
      </c>
    </row>
    <row r="303" s="163" customFormat="1" ht="36" hidden="1" customHeight="1" spans="1:6">
      <c r="A303" s="501" t="s">
        <v>628</v>
      </c>
      <c r="B303" s="498" t="s">
        <v>160</v>
      </c>
      <c r="C303" s="499">
        <v>0</v>
      </c>
      <c r="D303" s="499" t="s">
        <v>59</v>
      </c>
      <c r="E303" s="500">
        <f t="shared" si="8"/>
        <v>0</v>
      </c>
      <c r="F303" s="454" t="str">
        <f t="shared" si="9"/>
        <v>否</v>
      </c>
    </row>
    <row r="304" s="163" customFormat="1" ht="36" hidden="1" customHeight="1" spans="1:6">
      <c r="A304" s="501" t="s">
        <v>629</v>
      </c>
      <c r="B304" s="498" t="s">
        <v>630</v>
      </c>
      <c r="C304" s="499">
        <v>0</v>
      </c>
      <c r="D304" s="499" t="s">
        <v>59</v>
      </c>
      <c r="E304" s="500">
        <f t="shared" si="8"/>
        <v>0</v>
      </c>
      <c r="F304" s="454" t="str">
        <f t="shared" si="9"/>
        <v>否</v>
      </c>
    </row>
    <row r="305" s="163" customFormat="1" ht="36" hidden="1" customHeight="1" spans="1:6">
      <c r="A305" s="501" t="s">
        <v>631</v>
      </c>
      <c r="B305" s="498" t="s">
        <v>632</v>
      </c>
      <c r="C305" s="499">
        <v>0</v>
      </c>
      <c r="D305" s="499" t="s">
        <v>59</v>
      </c>
      <c r="E305" s="500">
        <f t="shared" si="8"/>
        <v>0</v>
      </c>
      <c r="F305" s="454" t="str">
        <f t="shared" si="9"/>
        <v>否</v>
      </c>
    </row>
    <row r="306" s="163" customFormat="1" ht="36" hidden="1" customHeight="1" spans="1:6">
      <c r="A306" s="501" t="s">
        <v>633</v>
      </c>
      <c r="B306" s="498" t="s">
        <v>174</v>
      </c>
      <c r="C306" s="499">
        <v>0</v>
      </c>
      <c r="D306" s="499" t="s">
        <v>59</v>
      </c>
      <c r="E306" s="500">
        <f t="shared" si="8"/>
        <v>0</v>
      </c>
      <c r="F306" s="454" t="str">
        <f t="shared" si="9"/>
        <v>否</v>
      </c>
    </row>
    <row r="307" s="161" customFormat="1" ht="36" hidden="1" customHeight="1" spans="1:6">
      <c r="A307" s="497" t="s">
        <v>634</v>
      </c>
      <c r="B307" s="498" t="s">
        <v>635</v>
      </c>
      <c r="C307" s="499">
        <v>0</v>
      </c>
      <c r="D307" s="499" t="s">
        <v>59</v>
      </c>
      <c r="E307" s="500">
        <f t="shared" si="8"/>
        <v>0</v>
      </c>
      <c r="F307" s="454" t="str">
        <f t="shared" si="9"/>
        <v>否</v>
      </c>
    </row>
    <row r="308" s="161" customFormat="1" ht="36" customHeight="1" spans="1:6">
      <c r="A308" s="495" t="s">
        <v>636</v>
      </c>
      <c r="B308" s="496" t="s">
        <v>637</v>
      </c>
      <c r="C308" s="505">
        <f>SUM(C309:C316)</f>
        <v>18</v>
      </c>
      <c r="D308" s="505">
        <f>SUM(D309:D316)</f>
        <v>17.68</v>
      </c>
      <c r="E308" s="506">
        <f t="shared" si="8"/>
        <v>-0.0177777777777778</v>
      </c>
      <c r="F308" s="454" t="str">
        <f t="shared" si="9"/>
        <v>是</v>
      </c>
    </row>
    <row r="309" s="161" customFormat="1" ht="36" customHeight="1" spans="1:6">
      <c r="A309" s="497" t="s">
        <v>638</v>
      </c>
      <c r="B309" s="498" t="s">
        <v>156</v>
      </c>
      <c r="C309" s="499">
        <v>18</v>
      </c>
      <c r="D309" s="499">
        <v>17.68</v>
      </c>
      <c r="E309" s="500">
        <f t="shared" si="8"/>
        <v>-0.0177777777777778</v>
      </c>
      <c r="F309" s="454" t="str">
        <f t="shared" si="9"/>
        <v>是</v>
      </c>
    </row>
    <row r="310" s="163" customFormat="1" ht="36" hidden="1" customHeight="1" spans="1:6">
      <c r="A310" s="501" t="s">
        <v>639</v>
      </c>
      <c r="B310" s="498" t="s">
        <v>158</v>
      </c>
      <c r="C310" s="499">
        <v>0</v>
      </c>
      <c r="D310" s="499" t="s">
        <v>59</v>
      </c>
      <c r="E310" s="500">
        <f t="shared" si="8"/>
        <v>0</v>
      </c>
      <c r="F310" s="454" t="str">
        <f t="shared" si="9"/>
        <v>否</v>
      </c>
    </row>
    <row r="311" s="163" customFormat="1" ht="36" hidden="1" customHeight="1" spans="1:6">
      <c r="A311" s="501" t="s">
        <v>640</v>
      </c>
      <c r="B311" s="498" t="s">
        <v>160</v>
      </c>
      <c r="C311" s="499">
        <v>0</v>
      </c>
      <c r="D311" s="499" t="s">
        <v>59</v>
      </c>
      <c r="E311" s="500">
        <f t="shared" si="8"/>
        <v>0</v>
      </c>
      <c r="F311" s="454" t="str">
        <f t="shared" si="9"/>
        <v>否</v>
      </c>
    </row>
    <row r="312" s="163" customFormat="1" ht="36" hidden="1" customHeight="1" spans="1:6">
      <c r="A312" s="501" t="s">
        <v>641</v>
      </c>
      <c r="B312" s="498" t="s">
        <v>642</v>
      </c>
      <c r="C312" s="499">
        <v>0</v>
      </c>
      <c r="D312" s="499" t="s">
        <v>59</v>
      </c>
      <c r="E312" s="500">
        <f t="shared" si="8"/>
        <v>0</v>
      </c>
      <c r="F312" s="454" t="str">
        <f t="shared" si="9"/>
        <v>否</v>
      </c>
    </row>
    <row r="313" s="163" customFormat="1" ht="36" hidden="1" customHeight="1" spans="1:6">
      <c r="A313" s="501" t="s">
        <v>643</v>
      </c>
      <c r="B313" s="498" t="s">
        <v>644</v>
      </c>
      <c r="C313" s="499">
        <v>0</v>
      </c>
      <c r="D313" s="499" t="s">
        <v>59</v>
      </c>
      <c r="E313" s="500">
        <f t="shared" si="8"/>
        <v>0</v>
      </c>
      <c r="F313" s="454" t="str">
        <f t="shared" si="9"/>
        <v>否</v>
      </c>
    </row>
    <row r="314" s="163" customFormat="1" ht="36" hidden="1" customHeight="1" spans="1:6">
      <c r="A314" s="501" t="s">
        <v>645</v>
      </c>
      <c r="B314" s="498" t="s">
        <v>646</v>
      </c>
      <c r="C314" s="499">
        <v>0</v>
      </c>
      <c r="D314" s="499" t="s">
        <v>59</v>
      </c>
      <c r="E314" s="500">
        <f t="shared" si="8"/>
        <v>0</v>
      </c>
      <c r="F314" s="454" t="str">
        <f t="shared" si="9"/>
        <v>否</v>
      </c>
    </row>
    <row r="315" s="163" customFormat="1" ht="36" hidden="1" customHeight="1" spans="1:6">
      <c r="A315" s="501" t="s">
        <v>647</v>
      </c>
      <c r="B315" s="498" t="s">
        <v>174</v>
      </c>
      <c r="C315" s="499">
        <v>0</v>
      </c>
      <c r="D315" s="499" t="s">
        <v>59</v>
      </c>
      <c r="E315" s="500">
        <f t="shared" si="8"/>
        <v>0</v>
      </c>
      <c r="F315" s="454" t="str">
        <f t="shared" si="9"/>
        <v>否</v>
      </c>
    </row>
    <row r="316" s="161" customFormat="1" ht="36" hidden="1" customHeight="1" spans="1:6">
      <c r="A316" s="497" t="s">
        <v>648</v>
      </c>
      <c r="B316" s="498" t="s">
        <v>649</v>
      </c>
      <c r="C316" s="499">
        <v>0</v>
      </c>
      <c r="D316" s="499" t="s">
        <v>59</v>
      </c>
      <c r="E316" s="500">
        <f t="shared" si="8"/>
        <v>0</v>
      </c>
      <c r="F316" s="454" t="str">
        <f t="shared" si="9"/>
        <v>否</v>
      </c>
    </row>
    <row r="317" s="161" customFormat="1" ht="36" customHeight="1" spans="1:6">
      <c r="A317" s="495" t="s">
        <v>650</v>
      </c>
      <c r="B317" s="496" t="s">
        <v>651</v>
      </c>
      <c r="C317" s="322">
        <f>SUM(C318:C332)</f>
        <v>681.91512900002</v>
      </c>
      <c r="D317" s="322">
        <f>SUM(D318:D332)</f>
        <v>775.188455</v>
      </c>
      <c r="E317" s="330">
        <f t="shared" si="8"/>
        <v>0.136781429291294</v>
      </c>
      <c r="F317" s="454" t="str">
        <f t="shared" si="9"/>
        <v>是</v>
      </c>
    </row>
    <row r="318" s="161" customFormat="1" ht="36" customHeight="1" spans="1:6">
      <c r="A318" s="497" t="s">
        <v>652</v>
      </c>
      <c r="B318" s="498" t="s">
        <v>156</v>
      </c>
      <c r="C318" s="499">
        <v>443</v>
      </c>
      <c r="D318" s="499">
        <v>666.546749</v>
      </c>
      <c r="E318" s="500">
        <f t="shared" si="8"/>
        <v>0.504620200902935</v>
      </c>
      <c r="F318" s="454" t="str">
        <f t="shared" si="9"/>
        <v>是</v>
      </c>
    </row>
    <row r="319" s="163" customFormat="1" ht="36" hidden="1" customHeight="1" spans="1:6">
      <c r="A319" s="501" t="s">
        <v>653</v>
      </c>
      <c r="B319" s="498" t="s">
        <v>158</v>
      </c>
      <c r="C319" s="499">
        <v>0</v>
      </c>
      <c r="D319" s="499" t="s">
        <v>59</v>
      </c>
      <c r="E319" s="500">
        <f t="shared" si="8"/>
        <v>0</v>
      </c>
      <c r="F319" s="454" t="str">
        <f t="shared" si="9"/>
        <v>否</v>
      </c>
    </row>
    <row r="320" s="163" customFormat="1" ht="36" hidden="1" customHeight="1" spans="1:6">
      <c r="A320" s="501" t="s">
        <v>654</v>
      </c>
      <c r="B320" s="498" t="s">
        <v>160</v>
      </c>
      <c r="C320" s="499">
        <v>0</v>
      </c>
      <c r="D320" s="499" t="s">
        <v>59</v>
      </c>
      <c r="E320" s="500">
        <f t="shared" si="8"/>
        <v>0</v>
      </c>
      <c r="F320" s="454" t="str">
        <f t="shared" si="9"/>
        <v>否</v>
      </c>
    </row>
    <row r="321" s="161" customFormat="1" ht="36" customHeight="1" spans="1:6">
      <c r="A321" s="497" t="s">
        <v>655</v>
      </c>
      <c r="B321" s="498" t="s">
        <v>656</v>
      </c>
      <c r="C321" s="499">
        <v>20.4</v>
      </c>
      <c r="D321" s="499">
        <v>5</v>
      </c>
      <c r="E321" s="500">
        <f t="shared" si="8"/>
        <v>-0.754901960784314</v>
      </c>
      <c r="F321" s="454" t="str">
        <f t="shared" si="9"/>
        <v>是</v>
      </c>
    </row>
    <row r="322" s="161" customFormat="1" ht="36" customHeight="1" spans="1:6">
      <c r="A322" s="497" t="s">
        <v>657</v>
      </c>
      <c r="B322" s="498" t="s">
        <v>658</v>
      </c>
      <c r="C322" s="499">
        <v>10.0000000000238</v>
      </c>
      <c r="D322" s="499">
        <v>10</v>
      </c>
      <c r="E322" s="500">
        <f t="shared" si="8"/>
        <v>-2.37998509788895e-12</v>
      </c>
      <c r="F322" s="454" t="str">
        <f t="shared" si="9"/>
        <v>是</v>
      </c>
    </row>
    <row r="323" s="163" customFormat="1" ht="36" hidden="1" customHeight="1" spans="1:6">
      <c r="A323" s="511" t="s">
        <v>659</v>
      </c>
      <c r="B323" s="498" t="s">
        <v>660</v>
      </c>
      <c r="C323" s="499">
        <v>0</v>
      </c>
      <c r="D323" s="499" t="s">
        <v>59</v>
      </c>
      <c r="E323" s="500">
        <f t="shared" si="8"/>
        <v>0</v>
      </c>
      <c r="F323" s="454" t="str">
        <f t="shared" si="9"/>
        <v>否</v>
      </c>
    </row>
    <row r="324" s="161" customFormat="1" ht="36" customHeight="1" spans="1:6">
      <c r="A324" s="512" t="s">
        <v>661</v>
      </c>
      <c r="B324" s="498" t="s">
        <v>662</v>
      </c>
      <c r="C324" s="499">
        <v>92.7999999999762</v>
      </c>
      <c r="D324" s="499">
        <v>30</v>
      </c>
      <c r="E324" s="500">
        <f t="shared" si="8"/>
        <v>-0.676724137930952</v>
      </c>
      <c r="F324" s="454" t="str">
        <f t="shared" si="9"/>
        <v>是</v>
      </c>
    </row>
    <row r="325" s="163" customFormat="1" ht="36" hidden="1" customHeight="1" spans="1:6">
      <c r="A325" s="501" t="s">
        <v>663</v>
      </c>
      <c r="B325" s="498" t="s">
        <v>664</v>
      </c>
      <c r="C325" s="499">
        <v>0</v>
      </c>
      <c r="D325" s="499" t="s">
        <v>59</v>
      </c>
      <c r="E325" s="500">
        <f t="shared" ref="E325:E388" si="10">IF(C325&lt;0,"",IFERROR(D325/C325-1,0))</f>
        <v>0</v>
      </c>
      <c r="F325" s="454" t="str">
        <f t="shared" ref="F325:F388" si="11">IF(LEN(A325)=3,"是",IF(B325&lt;&gt;"",IF(SUM(C325:D325)&lt;&gt;0,"是","否"),"是"))</f>
        <v>否</v>
      </c>
    </row>
    <row r="326" s="163" customFormat="1" ht="36" hidden="1" customHeight="1" spans="1:6">
      <c r="A326" s="501" t="s">
        <v>665</v>
      </c>
      <c r="B326" s="498" t="s">
        <v>666</v>
      </c>
      <c r="C326" s="499" t="s">
        <v>59</v>
      </c>
      <c r="D326" s="499" t="s">
        <v>59</v>
      </c>
      <c r="E326" s="500">
        <f t="shared" si="10"/>
        <v>0</v>
      </c>
      <c r="F326" s="454" t="str">
        <f t="shared" si="11"/>
        <v>否</v>
      </c>
    </row>
    <row r="327" s="161" customFormat="1" ht="36" customHeight="1" spans="1:6">
      <c r="A327" s="497" t="s">
        <v>667</v>
      </c>
      <c r="B327" s="498" t="s">
        <v>668</v>
      </c>
      <c r="C327" s="499">
        <v>47.8000000000238</v>
      </c>
      <c r="D327" s="499">
        <v>3</v>
      </c>
      <c r="E327" s="500">
        <f t="shared" si="10"/>
        <v>-0.937238493723881</v>
      </c>
      <c r="F327" s="454" t="str">
        <f t="shared" si="11"/>
        <v>是</v>
      </c>
    </row>
    <row r="328" s="163" customFormat="1" ht="36" hidden="1" customHeight="1" spans="1:6">
      <c r="A328" s="501" t="s">
        <v>669</v>
      </c>
      <c r="B328" s="498" t="s">
        <v>670</v>
      </c>
      <c r="C328" s="499" t="s">
        <v>59</v>
      </c>
      <c r="D328" s="499" t="s">
        <v>59</v>
      </c>
      <c r="E328" s="500">
        <f t="shared" si="10"/>
        <v>0</v>
      </c>
      <c r="F328" s="454" t="str">
        <f t="shared" si="11"/>
        <v>否</v>
      </c>
    </row>
    <row r="329" s="161" customFormat="1" ht="36" customHeight="1" spans="1:6">
      <c r="A329" s="497" t="s">
        <v>671</v>
      </c>
      <c r="B329" s="498" t="s">
        <v>672</v>
      </c>
      <c r="C329" s="499">
        <v>9.99999999997616</v>
      </c>
      <c r="D329" s="499">
        <v>2</v>
      </c>
      <c r="E329" s="500">
        <f t="shared" si="10"/>
        <v>-0.799999999999523</v>
      </c>
      <c r="F329" s="454" t="str">
        <f t="shared" si="11"/>
        <v>是</v>
      </c>
    </row>
    <row r="330" s="163" customFormat="1" ht="36" hidden="1" customHeight="1" spans="1:6">
      <c r="A330" s="501" t="s">
        <v>673</v>
      </c>
      <c r="B330" s="498" t="s">
        <v>257</v>
      </c>
      <c r="C330" s="499">
        <v>0</v>
      </c>
      <c r="D330" s="499" t="s">
        <v>59</v>
      </c>
      <c r="E330" s="500">
        <f t="shared" si="10"/>
        <v>0</v>
      </c>
      <c r="F330" s="454" t="str">
        <f t="shared" si="11"/>
        <v>否</v>
      </c>
    </row>
    <row r="331" s="161" customFormat="1" ht="36" customHeight="1" spans="1:6">
      <c r="A331" s="497" t="s">
        <v>674</v>
      </c>
      <c r="B331" s="498" t="s">
        <v>174</v>
      </c>
      <c r="C331" s="499">
        <v>57.91512900002</v>
      </c>
      <c r="D331" s="499">
        <v>58.641706</v>
      </c>
      <c r="E331" s="500">
        <f t="shared" si="10"/>
        <v>0.0125455474679119</v>
      </c>
      <c r="F331" s="454" t="str">
        <f t="shared" si="11"/>
        <v>是</v>
      </c>
    </row>
    <row r="332" s="163" customFormat="1" ht="36" hidden="1" customHeight="1" spans="1:6">
      <c r="A332" s="501" t="s">
        <v>675</v>
      </c>
      <c r="B332" s="498" t="s">
        <v>676</v>
      </c>
      <c r="C332" s="499">
        <v>0</v>
      </c>
      <c r="D332" s="499" t="s">
        <v>59</v>
      </c>
      <c r="E332" s="500">
        <f t="shared" si="10"/>
        <v>0</v>
      </c>
      <c r="F332" s="454" t="str">
        <f t="shared" si="11"/>
        <v>否</v>
      </c>
    </row>
    <row r="333" s="161" customFormat="1" ht="36" hidden="1" customHeight="1" spans="1:6">
      <c r="A333" s="495" t="s">
        <v>677</v>
      </c>
      <c r="B333" s="496" t="s">
        <v>678</v>
      </c>
      <c r="C333" s="499">
        <v>0</v>
      </c>
      <c r="D333" s="499">
        <v>0</v>
      </c>
      <c r="E333" s="500">
        <f t="shared" si="10"/>
        <v>0</v>
      </c>
      <c r="F333" s="454" t="str">
        <f t="shared" si="11"/>
        <v>否</v>
      </c>
    </row>
    <row r="334" s="163" customFormat="1" ht="36" hidden="1" customHeight="1" spans="1:6">
      <c r="A334" s="501" t="s">
        <v>679</v>
      </c>
      <c r="B334" s="498" t="s">
        <v>156</v>
      </c>
      <c r="C334" s="499">
        <v>0</v>
      </c>
      <c r="D334" s="499" t="s">
        <v>59</v>
      </c>
      <c r="E334" s="500">
        <f t="shared" si="10"/>
        <v>0</v>
      </c>
      <c r="F334" s="454" t="str">
        <f t="shared" si="11"/>
        <v>否</v>
      </c>
    </row>
    <row r="335" s="163" customFormat="1" ht="36" hidden="1" customHeight="1" spans="1:6">
      <c r="A335" s="501" t="s">
        <v>680</v>
      </c>
      <c r="B335" s="498" t="s">
        <v>158</v>
      </c>
      <c r="C335" s="499">
        <v>0</v>
      </c>
      <c r="D335" s="499" t="s">
        <v>59</v>
      </c>
      <c r="E335" s="500">
        <f t="shared" si="10"/>
        <v>0</v>
      </c>
      <c r="F335" s="454" t="str">
        <f t="shared" si="11"/>
        <v>否</v>
      </c>
    </row>
    <row r="336" s="163" customFormat="1" ht="36" hidden="1" customHeight="1" spans="1:6">
      <c r="A336" s="501" t="s">
        <v>681</v>
      </c>
      <c r="B336" s="498" t="s">
        <v>160</v>
      </c>
      <c r="C336" s="499">
        <v>0</v>
      </c>
      <c r="D336" s="499" t="s">
        <v>59</v>
      </c>
      <c r="E336" s="500">
        <f t="shared" si="10"/>
        <v>0</v>
      </c>
      <c r="F336" s="454" t="str">
        <f t="shared" si="11"/>
        <v>否</v>
      </c>
    </row>
    <row r="337" s="163" customFormat="1" ht="36" hidden="1" customHeight="1" spans="1:6">
      <c r="A337" s="501" t="s">
        <v>682</v>
      </c>
      <c r="B337" s="498" t="s">
        <v>683</v>
      </c>
      <c r="C337" s="499">
        <v>0</v>
      </c>
      <c r="D337" s="499" t="s">
        <v>59</v>
      </c>
      <c r="E337" s="500">
        <f t="shared" si="10"/>
        <v>0</v>
      </c>
      <c r="F337" s="454" t="str">
        <f t="shared" si="11"/>
        <v>否</v>
      </c>
    </row>
    <row r="338" s="163" customFormat="1" ht="36" hidden="1" customHeight="1" spans="1:6">
      <c r="A338" s="501" t="s">
        <v>684</v>
      </c>
      <c r="B338" s="498" t="s">
        <v>685</v>
      </c>
      <c r="C338" s="499">
        <v>0</v>
      </c>
      <c r="D338" s="499" t="s">
        <v>59</v>
      </c>
      <c r="E338" s="500">
        <f t="shared" si="10"/>
        <v>0</v>
      </c>
      <c r="F338" s="454" t="str">
        <f t="shared" si="11"/>
        <v>否</v>
      </c>
    </row>
    <row r="339" s="163" customFormat="1" ht="36" hidden="1" customHeight="1" spans="1:6">
      <c r="A339" s="501" t="s">
        <v>686</v>
      </c>
      <c r="B339" s="498" t="s">
        <v>687</v>
      </c>
      <c r="C339" s="499">
        <v>0</v>
      </c>
      <c r="D339" s="499" t="s">
        <v>59</v>
      </c>
      <c r="E339" s="500">
        <f t="shared" si="10"/>
        <v>0</v>
      </c>
      <c r="F339" s="454" t="str">
        <f t="shared" si="11"/>
        <v>否</v>
      </c>
    </row>
    <row r="340" s="163" customFormat="1" ht="36" hidden="1" customHeight="1" spans="1:6">
      <c r="A340" s="501" t="s">
        <v>688</v>
      </c>
      <c r="B340" s="498" t="s">
        <v>257</v>
      </c>
      <c r="C340" s="499">
        <v>0</v>
      </c>
      <c r="D340" s="499" t="s">
        <v>59</v>
      </c>
      <c r="E340" s="500">
        <f t="shared" si="10"/>
        <v>0</v>
      </c>
      <c r="F340" s="454" t="str">
        <f t="shared" si="11"/>
        <v>否</v>
      </c>
    </row>
    <row r="341" s="163" customFormat="1" ht="36" hidden="1" customHeight="1" spans="1:6">
      <c r="A341" s="501" t="s">
        <v>689</v>
      </c>
      <c r="B341" s="498" t="s">
        <v>174</v>
      </c>
      <c r="C341" s="499">
        <v>0</v>
      </c>
      <c r="D341" s="499" t="s">
        <v>59</v>
      </c>
      <c r="E341" s="500">
        <f t="shared" si="10"/>
        <v>0</v>
      </c>
      <c r="F341" s="454" t="str">
        <f t="shared" si="11"/>
        <v>否</v>
      </c>
    </row>
    <row r="342" s="163" customFormat="1" ht="36" hidden="1" customHeight="1" spans="1:6">
      <c r="A342" s="501" t="s">
        <v>690</v>
      </c>
      <c r="B342" s="498" t="s">
        <v>691</v>
      </c>
      <c r="C342" s="499">
        <v>0</v>
      </c>
      <c r="D342" s="499" t="s">
        <v>59</v>
      </c>
      <c r="E342" s="500">
        <f t="shared" si="10"/>
        <v>0</v>
      </c>
      <c r="F342" s="454" t="str">
        <f t="shared" si="11"/>
        <v>否</v>
      </c>
    </row>
    <row r="343" s="161" customFormat="1" ht="36" hidden="1" customHeight="1" spans="1:6">
      <c r="A343" s="495" t="s">
        <v>692</v>
      </c>
      <c r="B343" s="496" t="s">
        <v>693</v>
      </c>
      <c r="C343" s="499">
        <v>0</v>
      </c>
      <c r="D343" s="499">
        <v>0</v>
      </c>
      <c r="E343" s="500">
        <f t="shared" si="10"/>
        <v>0</v>
      </c>
      <c r="F343" s="454" t="str">
        <f t="shared" si="11"/>
        <v>否</v>
      </c>
    </row>
    <row r="344" s="163" customFormat="1" ht="36" hidden="1" customHeight="1" spans="1:6">
      <c r="A344" s="501" t="s">
        <v>694</v>
      </c>
      <c r="B344" s="498" t="s">
        <v>156</v>
      </c>
      <c r="C344" s="499">
        <v>0</v>
      </c>
      <c r="D344" s="499" t="s">
        <v>59</v>
      </c>
      <c r="E344" s="500">
        <f t="shared" si="10"/>
        <v>0</v>
      </c>
      <c r="F344" s="454" t="str">
        <f t="shared" si="11"/>
        <v>否</v>
      </c>
    </row>
    <row r="345" s="163" customFormat="1" ht="36" hidden="1" customHeight="1" spans="1:6">
      <c r="A345" s="501" t="s">
        <v>695</v>
      </c>
      <c r="B345" s="498" t="s">
        <v>158</v>
      </c>
      <c r="C345" s="499">
        <v>0</v>
      </c>
      <c r="D345" s="499" t="s">
        <v>59</v>
      </c>
      <c r="E345" s="500">
        <f t="shared" si="10"/>
        <v>0</v>
      </c>
      <c r="F345" s="454" t="str">
        <f t="shared" si="11"/>
        <v>否</v>
      </c>
    </row>
    <row r="346" s="163" customFormat="1" ht="36" hidden="1" customHeight="1" spans="1:6">
      <c r="A346" s="501" t="s">
        <v>696</v>
      </c>
      <c r="B346" s="498" t="s">
        <v>160</v>
      </c>
      <c r="C346" s="499">
        <v>0</v>
      </c>
      <c r="D346" s="499" t="s">
        <v>59</v>
      </c>
      <c r="E346" s="500">
        <f t="shared" si="10"/>
        <v>0</v>
      </c>
      <c r="F346" s="454" t="str">
        <f t="shared" si="11"/>
        <v>否</v>
      </c>
    </row>
    <row r="347" s="163" customFormat="1" ht="36" hidden="1" customHeight="1" spans="1:6">
      <c r="A347" s="501" t="s">
        <v>697</v>
      </c>
      <c r="B347" s="498" t="s">
        <v>698</v>
      </c>
      <c r="C347" s="499">
        <v>0</v>
      </c>
      <c r="D347" s="499" t="s">
        <v>59</v>
      </c>
      <c r="E347" s="500">
        <f t="shared" si="10"/>
        <v>0</v>
      </c>
      <c r="F347" s="454" t="str">
        <f t="shared" si="11"/>
        <v>否</v>
      </c>
    </row>
    <row r="348" s="163" customFormat="1" ht="36" hidden="1" customHeight="1" spans="1:6">
      <c r="A348" s="501" t="s">
        <v>699</v>
      </c>
      <c r="B348" s="498" t="s">
        <v>700</v>
      </c>
      <c r="C348" s="499">
        <v>0</v>
      </c>
      <c r="D348" s="499" t="s">
        <v>59</v>
      </c>
      <c r="E348" s="500">
        <f t="shared" si="10"/>
        <v>0</v>
      </c>
      <c r="F348" s="454" t="str">
        <f t="shared" si="11"/>
        <v>否</v>
      </c>
    </row>
    <row r="349" s="163" customFormat="1" ht="36" hidden="1" customHeight="1" spans="1:6">
      <c r="A349" s="501" t="s">
        <v>701</v>
      </c>
      <c r="B349" s="498" t="s">
        <v>702</v>
      </c>
      <c r="C349" s="499">
        <v>0</v>
      </c>
      <c r="D349" s="499" t="s">
        <v>59</v>
      </c>
      <c r="E349" s="500">
        <f t="shared" si="10"/>
        <v>0</v>
      </c>
      <c r="F349" s="454" t="str">
        <f t="shared" si="11"/>
        <v>否</v>
      </c>
    </row>
    <row r="350" s="163" customFormat="1" ht="36" hidden="1" customHeight="1" spans="1:6">
      <c r="A350" s="501" t="s">
        <v>703</v>
      </c>
      <c r="B350" s="498" t="s">
        <v>257</v>
      </c>
      <c r="C350" s="499">
        <v>0</v>
      </c>
      <c r="D350" s="499" t="s">
        <v>59</v>
      </c>
      <c r="E350" s="500">
        <f t="shared" si="10"/>
        <v>0</v>
      </c>
      <c r="F350" s="454" t="str">
        <f t="shared" si="11"/>
        <v>否</v>
      </c>
    </row>
    <row r="351" s="163" customFormat="1" ht="36" hidden="1" customHeight="1" spans="1:6">
      <c r="A351" s="501" t="s">
        <v>704</v>
      </c>
      <c r="B351" s="498" t="s">
        <v>174</v>
      </c>
      <c r="C351" s="499">
        <v>0</v>
      </c>
      <c r="D351" s="499" t="s">
        <v>59</v>
      </c>
      <c r="E351" s="500">
        <f t="shared" si="10"/>
        <v>0</v>
      </c>
      <c r="F351" s="454" t="str">
        <f t="shared" si="11"/>
        <v>否</v>
      </c>
    </row>
    <row r="352" s="163" customFormat="1" ht="36" hidden="1" customHeight="1" spans="1:6">
      <c r="A352" s="501" t="s">
        <v>705</v>
      </c>
      <c r="B352" s="498" t="s">
        <v>706</v>
      </c>
      <c r="C352" s="499">
        <v>0</v>
      </c>
      <c r="D352" s="499" t="s">
        <v>59</v>
      </c>
      <c r="E352" s="500">
        <f t="shared" si="10"/>
        <v>0</v>
      </c>
      <c r="F352" s="454" t="str">
        <f t="shared" si="11"/>
        <v>否</v>
      </c>
    </row>
    <row r="353" s="161" customFormat="1" ht="36" hidden="1" customHeight="1" spans="1:6">
      <c r="A353" s="495" t="s">
        <v>707</v>
      </c>
      <c r="B353" s="496" t="s">
        <v>708</v>
      </c>
      <c r="C353" s="499">
        <v>0</v>
      </c>
      <c r="D353" s="499">
        <v>0</v>
      </c>
      <c r="E353" s="500">
        <f t="shared" si="10"/>
        <v>0</v>
      </c>
      <c r="F353" s="454" t="str">
        <f t="shared" si="11"/>
        <v>否</v>
      </c>
    </row>
    <row r="354" s="163" customFormat="1" ht="36" hidden="1" customHeight="1" spans="1:6">
      <c r="A354" s="501" t="s">
        <v>709</v>
      </c>
      <c r="B354" s="498" t="s">
        <v>156</v>
      </c>
      <c r="C354" s="499">
        <v>0</v>
      </c>
      <c r="D354" s="499" t="s">
        <v>59</v>
      </c>
      <c r="E354" s="500">
        <f t="shared" si="10"/>
        <v>0</v>
      </c>
      <c r="F354" s="454" t="str">
        <f t="shared" si="11"/>
        <v>否</v>
      </c>
    </row>
    <row r="355" s="163" customFormat="1" ht="36" hidden="1" customHeight="1" spans="1:6">
      <c r="A355" s="501" t="s">
        <v>710</v>
      </c>
      <c r="B355" s="498" t="s">
        <v>158</v>
      </c>
      <c r="C355" s="499">
        <v>0</v>
      </c>
      <c r="D355" s="499" t="s">
        <v>59</v>
      </c>
      <c r="E355" s="500">
        <f t="shared" si="10"/>
        <v>0</v>
      </c>
      <c r="F355" s="454" t="str">
        <f t="shared" si="11"/>
        <v>否</v>
      </c>
    </row>
    <row r="356" s="163" customFormat="1" ht="36" hidden="1" customHeight="1" spans="1:6">
      <c r="A356" s="501" t="s">
        <v>711</v>
      </c>
      <c r="B356" s="498" t="s">
        <v>160</v>
      </c>
      <c r="C356" s="499">
        <v>0</v>
      </c>
      <c r="D356" s="499" t="s">
        <v>59</v>
      </c>
      <c r="E356" s="500">
        <f t="shared" si="10"/>
        <v>0</v>
      </c>
      <c r="F356" s="454" t="str">
        <f t="shared" si="11"/>
        <v>否</v>
      </c>
    </row>
    <row r="357" s="163" customFormat="1" ht="36" hidden="1" customHeight="1" spans="1:6">
      <c r="A357" s="501" t="s">
        <v>712</v>
      </c>
      <c r="B357" s="498" t="s">
        <v>713</v>
      </c>
      <c r="C357" s="499">
        <v>0</v>
      </c>
      <c r="D357" s="499" t="s">
        <v>59</v>
      </c>
      <c r="E357" s="500">
        <f t="shared" si="10"/>
        <v>0</v>
      </c>
      <c r="F357" s="454" t="str">
        <f t="shared" si="11"/>
        <v>否</v>
      </c>
    </row>
    <row r="358" s="163" customFormat="1" ht="36" hidden="1" customHeight="1" spans="1:6">
      <c r="A358" s="501" t="s">
        <v>714</v>
      </c>
      <c r="B358" s="498" t="s">
        <v>715</v>
      </c>
      <c r="C358" s="499">
        <v>0</v>
      </c>
      <c r="D358" s="499" t="s">
        <v>59</v>
      </c>
      <c r="E358" s="500">
        <f t="shared" si="10"/>
        <v>0</v>
      </c>
      <c r="F358" s="454" t="str">
        <f t="shared" si="11"/>
        <v>否</v>
      </c>
    </row>
    <row r="359" s="163" customFormat="1" ht="36" hidden="1" customHeight="1" spans="1:6">
      <c r="A359" s="501" t="s">
        <v>716</v>
      </c>
      <c r="B359" s="498" t="s">
        <v>174</v>
      </c>
      <c r="C359" s="499">
        <v>0</v>
      </c>
      <c r="D359" s="499" t="s">
        <v>59</v>
      </c>
      <c r="E359" s="500">
        <f t="shared" si="10"/>
        <v>0</v>
      </c>
      <c r="F359" s="454" t="str">
        <f t="shared" si="11"/>
        <v>否</v>
      </c>
    </row>
    <row r="360" s="163" customFormat="1" ht="36" hidden="1" customHeight="1" spans="1:6">
      <c r="A360" s="501" t="s">
        <v>717</v>
      </c>
      <c r="B360" s="498" t="s">
        <v>718</v>
      </c>
      <c r="C360" s="499">
        <v>0</v>
      </c>
      <c r="D360" s="499" t="s">
        <v>59</v>
      </c>
      <c r="E360" s="500">
        <f t="shared" si="10"/>
        <v>0</v>
      </c>
      <c r="F360" s="454" t="str">
        <f t="shared" si="11"/>
        <v>否</v>
      </c>
    </row>
    <row r="361" s="161" customFormat="1" ht="36" hidden="1" customHeight="1" spans="1:6">
      <c r="A361" s="495" t="s">
        <v>719</v>
      </c>
      <c r="B361" s="496" t="s">
        <v>720</v>
      </c>
      <c r="C361" s="499">
        <v>0</v>
      </c>
      <c r="D361" s="499">
        <v>0</v>
      </c>
      <c r="E361" s="500">
        <f t="shared" si="10"/>
        <v>0</v>
      </c>
      <c r="F361" s="454" t="str">
        <f t="shared" si="11"/>
        <v>否</v>
      </c>
    </row>
    <row r="362" s="163" customFormat="1" ht="36" hidden="1" customHeight="1" spans="1:6">
      <c r="A362" s="501" t="s">
        <v>721</v>
      </c>
      <c r="B362" s="498" t="s">
        <v>156</v>
      </c>
      <c r="C362" s="499">
        <v>0</v>
      </c>
      <c r="D362" s="499" t="s">
        <v>59</v>
      </c>
      <c r="E362" s="500">
        <f t="shared" si="10"/>
        <v>0</v>
      </c>
      <c r="F362" s="454" t="str">
        <f t="shared" si="11"/>
        <v>否</v>
      </c>
    </row>
    <row r="363" s="163" customFormat="1" ht="36" hidden="1" customHeight="1" spans="1:6">
      <c r="A363" s="501" t="s">
        <v>722</v>
      </c>
      <c r="B363" s="498" t="s">
        <v>158</v>
      </c>
      <c r="C363" s="499">
        <v>0</v>
      </c>
      <c r="D363" s="499" t="s">
        <v>59</v>
      </c>
      <c r="E363" s="500">
        <f t="shared" si="10"/>
        <v>0</v>
      </c>
      <c r="F363" s="454" t="str">
        <f t="shared" si="11"/>
        <v>否</v>
      </c>
    </row>
    <row r="364" s="163" customFormat="1" ht="36" hidden="1" customHeight="1" spans="1:6">
      <c r="A364" s="501" t="s">
        <v>723</v>
      </c>
      <c r="B364" s="498" t="s">
        <v>257</v>
      </c>
      <c r="C364" s="499">
        <v>0</v>
      </c>
      <c r="D364" s="499" t="s">
        <v>59</v>
      </c>
      <c r="E364" s="500">
        <f t="shared" si="10"/>
        <v>0</v>
      </c>
      <c r="F364" s="454" t="str">
        <f t="shared" si="11"/>
        <v>否</v>
      </c>
    </row>
    <row r="365" s="163" customFormat="1" ht="36" hidden="1" customHeight="1" spans="1:6">
      <c r="A365" s="501" t="s">
        <v>724</v>
      </c>
      <c r="B365" s="498" t="s">
        <v>725</v>
      </c>
      <c r="C365" s="499">
        <v>0</v>
      </c>
      <c r="D365" s="499" t="s">
        <v>59</v>
      </c>
      <c r="E365" s="500">
        <f t="shared" si="10"/>
        <v>0</v>
      </c>
      <c r="F365" s="454" t="str">
        <f t="shared" si="11"/>
        <v>否</v>
      </c>
    </row>
    <row r="366" s="163" customFormat="1" ht="36" hidden="1" customHeight="1" spans="1:6">
      <c r="A366" s="501" t="s">
        <v>726</v>
      </c>
      <c r="B366" s="498" t="s">
        <v>727</v>
      </c>
      <c r="C366" s="499">
        <v>0</v>
      </c>
      <c r="D366" s="499" t="s">
        <v>59</v>
      </c>
      <c r="E366" s="500">
        <f t="shared" si="10"/>
        <v>0</v>
      </c>
      <c r="F366" s="454" t="str">
        <f t="shared" si="11"/>
        <v>否</v>
      </c>
    </row>
    <row r="367" s="161" customFormat="1" ht="36" hidden="1" customHeight="1" spans="1:6">
      <c r="A367" s="495" t="s">
        <v>728</v>
      </c>
      <c r="B367" s="496" t="s">
        <v>729</v>
      </c>
      <c r="C367" s="505">
        <f>SUM(C368:C369)</f>
        <v>0</v>
      </c>
      <c r="D367" s="505">
        <f>SUM(D368:D369)</f>
        <v>0</v>
      </c>
      <c r="E367" s="506">
        <f t="shared" si="10"/>
        <v>0</v>
      </c>
      <c r="F367" s="454" t="str">
        <f t="shared" si="11"/>
        <v>否</v>
      </c>
    </row>
    <row r="368" s="163" customFormat="1" ht="36" hidden="1" customHeight="1" spans="1:6">
      <c r="A368" s="501" t="s">
        <v>730</v>
      </c>
      <c r="B368" s="498" t="s">
        <v>731</v>
      </c>
      <c r="C368" s="499">
        <v>0</v>
      </c>
      <c r="D368" s="499" t="s">
        <v>59</v>
      </c>
      <c r="E368" s="500">
        <f t="shared" si="10"/>
        <v>0</v>
      </c>
      <c r="F368" s="454" t="str">
        <f t="shared" si="11"/>
        <v>否</v>
      </c>
    </row>
    <row r="369" s="163" customFormat="1" ht="36" hidden="1" customHeight="1" spans="1:6">
      <c r="A369" s="513" t="s">
        <v>732</v>
      </c>
      <c r="B369" s="498" t="s">
        <v>733</v>
      </c>
      <c r="C369" s="499">
        <v>0</v>
      </c>
      <c r="D369" s="499" t="s">
        <v>59</v>
      </c>
      <c r="E369" s="500">
        <f t="shared" si="10"/>
        <v>0</v>
      </c>
      <c r="F369" s="454" t="str">
        <f t="shared" si="11"/>
        <v>否</v>
      </c>
    </row>
    <row r="370" s="161" customFormat="1" ht="36" customHeight="1" spans="1:6">
      <c r="A370" s="495" t="s">
        <v>88</v>
      </c>
      <c r="B370" s="496" t="s">
        <v>89</v>
      </c>
      <c r="C370" s="322">
        <f>SUM(C371,C376,C385,C391,C397,C401,C405,C409,C415,C422)</f>
        <v>43160.976763</v>
      </c>
      <c r="D370" s="322">
        <f>SUM(D371,D376,D385,D391,D397,D401,D405,D409,D415,D422)</f>
        <v>42251.167894</v>
      </c>
      <c r="E370" s="330">
        <f t="shared" si="10"/>
        <v>-0.0210794318672585</v>
      </c>
      <c r="F370" s="454" t="str">
        <f t="shared" si="11"/>
        <v>是</v>
      </c>
    </row>
    <row r="371" s="161" customFormat="1" ht="36" customHeight="1" spans="1:6">
      <c r="A371" s="495" t="s">
        <v>734</v>
      </c>
      <c r="B371" s="496" t="s">
        <v>735</v>
      </c>
      <c r="C371" s="322">
        <f>SUM(C372:C375)</f>
        <v>1013.37676299996</v>
      </c>
      <c r="D371" s="322">
        <f>SUM(D372:D375)</f>
        <v>1011.549394</v>
      </c>
      <c r="E371" s="330">
        <f t="shared" si="10"/>
        <v>-0.0018032473870373</v>
      </c>
      <c r="F371" s="454" t="str">
        <f t="shared" si="11"/>
        <v>是</v>
      </c>
    </row>
    <row r="372" s="161" customFormat="1" ht="36" customHeight="1" spans="1:6">
      <c r="A372" s="497" t="s">
        <v>736</v>
      </c>
      <c r="B372" s="498" t="s">
        <v>156</v>
      </c>
      <c r="C372" s="499">
        <v>195.1</v>
      </c>
      <c r="D372" s="499">
        <v>201.955193</v>
      </c>
      <c r="E372" s="500">
        <f t="shared" si="10"/>
        <v>0.0351368170169144</v>
      </c>
      <c r="F372" s="454" t="str">
        <f t="shared" si="11"/>
        <v>是</v>
      </c>
    </row>
    <row r="373" s="163" customFormat="1" ht="36" hidden="1" customHeight="1" spans="1:6">
      <c r="A373" s="501" t="s">
        <v>737</v>
      </c>
      <c r="B373" s="498" t="s">
        <v>158</v>
      </c>
      <c r="C373" s="499">
        <v>0</v>
      </c>
      <c r="D373" s="499" t="s">
        <v>59</v>
      </c>
      <c r="E373" s="500">
        <f t="shared" si="10"/>
        <v>0</v>
      </c>
      <c r="F373" s="454" t="str">
        <f t="shared" si="11"/>
        <v>否</v>
      </c>
    </row>
    <row r="374" s="163" customFormat="1" ht="36" hidden="1" customHeight="1" spans="1:6">
      <c r="A374" s="501" t="s">
        <v>738</v>
      </c>
      <c r="B374" s="498" t="s">
        <v>160</v>
      </c>
      <c r="C374" s="499">
        <v>0</v>
      </c>
      <c r="D374" s="499" t="s">
        <v>59</v>
      </c>
      <c r="E374" s="500">
        <f t="shared" si="10"/>
        <v>0</v>
      </c>
      <c r="F374" s="454" t="str">
        <f t="shared" si="11"/>
        <v>否</v>
      </c>
    </row>
    <row r="375" s="161" customFormat="1" ht="36" customHeight="1" spans="1:6">
      <c r="A375" s="497" t="s">
        <v>739</v>
      </c>
      <c r="B375" s="498" t="s">
        <v>740</v>
      </c>
      <c r="C375" s="499">
        <v>818.276762999964</v>
      </c>
      <c r="D375" s="499">
        <v>809.594201</v>
      </c>
      <c r="E375" s="500">
        <f t="shared" si="10"/>
        <v>-0.0106107889073277</v>
      </c>
      <c r="F375" s="454" t="str">
        <f t="shared" si="11"/>
        <v>是</v>
      </c>
    </row>
    <row r="376" s="161" customFormat="1" ht="36" customHeight="1" spans="1:6">
      <c r="A376" s="495" t="s">
        <v>741</v>
      </c>
      <c r="B376" s="496" t="s">
        <v>742</v>
      </c>
      <c r="C376" s="499">
        <v>40259.4</v>
      </c>
      <c r="D376" s="499">
        <v>39172.700392</v>
      </c>
      <c r="E376" s="500">
        <f t="shared" si="10"/>
        <v>-0.0269924441993672</v>
      </c>
      <c r="F376" s="454" t="str">
        <f t="shared" si="11"/>
        <v>是</v>
      </c>
    </row>
    <row r="377" s="161" customFormat="1" ht="36" customHeight="1" spans="1:6">
      <c r="A377" s="497" t="s">
        <v>743</v>
      </c>
      <c r="B377" s="498" t="s">
        <v>744</v>
      </c>
      <c r="C377" s="499">
        <v>2856</v>
      </c>
      <c r="D377" s="499">
        <v>2445.552108</v>
      </c>
      <c r="E377" s="500">
        <f t="shared" si="10"/>
        <v>-0.14371424789916</v>
      </c>
      <c r="F377" s="454" t="str">
        <f t="shared" si="11"/>
        <v>是</v>
      </c>
    </row>
    <row r="378" s="161" customFormat="1" ht="36" customHeight="1" spans="1:6">
      <c r="A378" s="497" t="s">
        <v>745</v>
      </c>
      <c r="B378" s="498" t="s">
        <v>746</v>
      </c>
      <c r="C378" s="499">
        <v>19812</v>
      </c>
      <c r="D378" s="499">
        <v>18580.349477</v>
      </c>
      <c r="E378" s="500">
        <f t="shared" si="10"/>
        <v>-0.0621668949626489</v>
      </c>
      <c r="F378" s="454" t="str">
        <f t="shared" si="11"/>
        <v>是</v>
      </c>
    </row>
    <row r="379" s="161" customFormat="1" ht="36" customHeight="1" spans="1:6">
      <c r="A379" s="497" t="s">
        <v>747</v>
      </c>
      <c r="B379" s="498" t="s">
        <v>748</v>
      </c>
      <c r="C379" s="499">
        <v>11688</v>
      </c>
      <c r="D379" s="499">
        <v>11798.729879</v>
      </c>
      <c r="E379" s="500">
        <f t="shared" si="10"/>
        <v>0.00947380894934979</v>
      </c>
      <c r="F379" s="454" t="str">
        <f t="shared" si="11"/>
        <v>是</v>
      </c>
    </row>
    <row r="380" s="161" customFormat="1" ht="36" customHeight="1" spans="1:6">
      <c r="A380" s="497" t="s">
        <v>749</v>
      </c>
      <c r="B380" s="498" t="s">
        <v>750</v>
      </c>
      <c r="C380" s="499">
        <v>4827</v>
      </c>
      <c r="D380" s="499">
        <v>4731.596178</v>
      </c>
      <c r="E380" s="500">
        <f t="shared" si="10"/>
        <v>-0.0197646202610318</v>
      </c>
      <c r="F380" s="454" t="str">
        <f t="shared" si="11"/>
        <v>是</v>
      </c>
    </row>
    <row r="381" s="163" customFormat="1" ht="36" hidden="1" customHeight="1" spans="1:6">
      <c r="A381" s="501" t="s">
        <v>751</v>
      </c>
      <c r="B381" s="498" t="s">
        <v>752</v>
      </c>
      <c r="C381" s="499">
        <v>0</v>
      </c>
      <c r="D381" s="499" t="s">
        <v>59</v>
      </c>
      <c r="E381" s="500">
        <f t="shared" si="10"/>
        <v>0</v>
      </c>
      <c r="F381" s="454" t="str">
        <f t="shared" si="11"/>
        <v>否</v>
      </c>
    </row>
    <row r="382" s="163" customFormat="1" ht="36" hidden="1" customHeight="1" spans="1:6">
      <c r="A382" s="501" t="s">
        <v>753</v>
      </c>
      <c r="B382" s="498" t="s">
        <v>754</v>
      </c>
      <c r="C382" s="499" t="s">
        <v>59</v>
      </c>
      <c r="D382" s="499" t="s">
        <v>59</v>
      </c>
      <c r="E382" s="500">
        <f t="shared" si="10"/>
        <v>0</v>
      </c>
      <c r="F382" s="454" t="str">
        <f t="shared" si="11"/>
        <v>否</v>
      </c>
    </row>
    <row r="383" s="163" customFormat="1" ht="36" hidden="1" customHeight="1" spans="1:6">
      <c r="A383" s="501" t="s">
        <v>755</v>
      </c>
      <c r="B383" s="498" t="s">
        <v>756</v>
      </c>
      <c r="C383" s="499" t="s">
        <v>59</v>
      </c>
      <c r="D383" s="499" t="s">
        <v>59</v>
      </c>
      <c r="E383" s="500">
        <f t="shared" si="10"/>
        <v>0</v>
      </c>
      <c r="F383" s="454" t="str">
        <f t="shared" si="11"/>
        <v>否</v>
      </c>
    </row>
    <row r="384" s="161" customFormat="1" ht="36" customHeight="1" spans="1:6">
      <c r="A384" s="497" t="s">
        <v>757</v>
      </c>
      <c r="B384" s="498" t="s">
        <v>758</v>
      </c>
      <c r="C384" s="499">
        <v>1076.4</v>
      </c>
      <c r="D384" s="499">
        <v>1616.47275</v>
      </c>
      <c r="E384" s="500">
        <f t="shared" si="10"/>
        <v>0.501739827201783</v>
      </c>
      <c r="F384" s="454" t="str">
        <f t="shared" si="11"/>
        <v>是</v>
      </c>
    </row>
    <row r="385" s="161" customFormat="1" ht="36" customHeight="1" spans="1:6">
      <c r="A385" s="495" t="s">
        <v>759</v>
      </c>
      <c r="B385" s="496" t="s">
        <v>760</v>
      </c>
      <c r="C385" s="499">
        <v>983</v>
      </c>
      <c r="D385" s="499">
        <v>1187.845752</v>
      </c>
      <c r="E385" s="500">
        <f t="shared" si="10"/>
        <v>0.208388354018311</v>
      </c>
      <c r="F385" s="454" t="str">
        <f t="shared" si="11"/>
        <v>是</v>
      </c>
    </row>
    <row r="386" s="163" customFormat="1" ht="36" hidden="1" customHeight="1" spans="1:6">
      <c r="A386" s="501" t="s">
        <v>761</v>
      </c>
      <c r="B386" s="498" t="s">
        <v>762</v>
      </c>
      <c r="C386" s="499">
        <v>0</v>
      </c>
      <c r="D386" s="499" t="s">
        <v>59</v>
      </c>
      <c r="E386" s="500">
        <f t="shared" si="10"/>
        <v>0</v>
      </c>
      <c r="F386" s="454" t="str">
        <f t="shared" si="11"/>
        <v>否</v>
      </c>
    </row>
    <row r="387" s="161" customFormat="1" ht="36" customHeight="1" spans="1:6">
      <c r="A387" s="497" t="s">
        <v>763</v>
      </c>
      <c r="B387" s="498" t="s">
        <v>764</v>
      </c>
      <c r="C387" s="499">
        <v>983</v>
      </c>
      <c r="D387" s="499">
        <v>1187.845752</v>
      </c>
      <c r="E387" s="500">
        <f t="shared" si="10"/>
        <v>0.208388354018311</v>
      </c>
      <c r="F387" s="454" t="str">
        <f t="shared" si="11"/>
        <v>是</v>
      </c>
    </row>
    <row r="388" s="163" customFormat="1" ht="36" hidden="1" customHeight="1" spans="1:6">
      <c r="A388" s="501" t="s">
        <v>765</v>
      </c>
      <c r="B388" s="498" t="s">
        <v>766</v>
      </c>
      <c r="C388" s="499">
        <v>0</v>
      </c>
      <c r="D388" s="499" t="s">
        <v>59</v>
      </c>
      <c r="E388" s="500">
        <f t="shared" si="10"/>
        <v>0</v>
      </c>
      <c r="F388" s="454" t="str">
        <f t="shared" si="11"/>
        <v>否</v>
      </c>
    </row>
    <row r="389" s="163" customFormat="1" ht="36" hidden="1" customHeight="1" spans="1:6">
      <c r="A389" s="501" t="s">
        <v>767</v>
      </c>
      <c r="B389" s="498" t="s">
        <v>768</v>
      </c>
      <c r="C389" s="499">
        <v>0</v>
      </c>
      <c r="D389" s="499" t="s">
        <v>59</v>
      </c>
      <c r="E389" s="500">
        <f t="shared" ref="E389:E452" si="12">IF(C389&lt;0,"",IFERROR(D389/C389-1,0))</f>
        <v>0</v>
      </c>
      <c r="F389" s="454" t="str">
        <f t="shared" ref="F389:F452" si="13">IF(LEN(A389)=3,"是",IF(B389&lt;&gt;"",IF(SUM(C389:D389)&lt;&gt;0,"是","否"),"是"))</f>
        <v>否</v>
      </c>
    </row>
    <row r="390" s="163" customFormat="1" ht="36" hidden="1" customHeight="1" spans="1:6">
      <c r="A390" s="501" t="s">
        <v>769</v>
      </c>
      <c r="B390" s="498" t="s">
        <v>770</v>
      </c>
      <c r="C390" s="499">
        <v>0</v>
      </c>
      <c r="D390" s="499" t="s">
        <v>59</v>
      </c>
      <c r="E390" s="500">
        <f t="shared" si="12"/>
        <v>0</v>
      </c>
      <c r="F390" s="454" t="str">
        <f t="shared" si="13"/>
        <v>否</v>
      </c>
    </row>
    <row r="391" s="161" customFormat="1" ht="36" hidden="1" customHeight="1" spans="1:6">
      <c r="A391" s="495" t="s">
        <v>771</v>
      </c>
      <c r="B391" s="496" t="s">
        <v>772</v>
      </c>
      <c r="C391" s="499">
        <v>0</v>
      </c>
      <c r="D391" s="499">
        <v>0</v>
      </c>
      <c r="E391" s="500">
        <f t="shared" si="12"/>
        <v>0</v>
      </c>
      <c r="F391" s="454" t="str">
        <f t="shared" si="13"/>
        <v>否</v>
      </c>
    </row>
    <row r="392" s="163" customFormat="1" ht="36" hidden="1" customHeight="1" spans="1:6">
      <c r="A392" s="501" t="s">
        <v>773</v>
      </c>
      <c r="B392" s="498" t="s">
        <v>774</v>
      </c>
      <c r="C392" s="499">
        <v>0</v>
      </c>
      <c r="D392" s="499" t="s">
        <v>59</v>
      </c>
      <c r="E392" s="500">
        <f t="shared" si="12"/>
        <v>0</v>
      </c>
      <c r="F392" s="454" t="str">
        <f t="shared" si="13"/>
        <v>否</v>
      </c>
    </row>
    <row r="393" s="163" customFormat="1" ht="36" hidden="1" customHeight="1" spans="1:6">
      <c r="A393" s="501" t="s">
        <v>775</v>
      </c>
      <c r="B393" s="498" t="s">
        <v>776</v>
      </c>
      <c r="C393" s="499">
        <v>0</v>
      </c>
      <c r="D393" s="499" t="s">
        <v>59</v>
      </c>
      <c r="E393" s="500">
        <f t="shared" si="12"/>
        <v>0</v>
      </c>
      <c r="F393" s="454" t="str">
        <f t="shared" si="13"/>
        <v>否</v>
      </c>
    </row>
    <row r="394" s="163" customFormat="1" ht="36" hidden="1" customHeight="1" spans="1:6">
      <c r="A394" s="501" t="s">
        <v>777</v>
      </c>
      <c r="B394" s="498" t="s">
        <v>778</v>
      </c>
      <c r="C394" s="499">
        <v>0</v>
      </c>
      <c r="D394" s="499" t="s">
        <v>59</v>
      </c>
      <c r="E394" s="500">
        <f t="shared" si="12"/>
        <v>0</v>
      </c>
      <c r="F394" s="454" t="str">
        <f t="shared" si="13"/>
        <v>否</v>
      </c>
    </row>
    <row r="395" s="163" customFormat="1" ht="36" hidden="1" customHeight="1" spans="1:6">
      <c r="A395" s="501" t="s">
        <v>779</v>
      </c>
      <c r="B395" s="498" t="s">
        <v>780</v>
      </c>
      <c r="C395" s="499">
        <v>0</v>
      </c>
      <c r="D395" s="499" t="s">
        <v>59</v>
      </c>
      <c r="E395" s="500">
        <f t="shared" si="12"/>
        <v>0</v>
      </c>
      <c r="F395" s="454" t="str">
        <f t="shared" si="13"/>
        <v>否</v>
      </c>
    </row>
    <row r="396" s="163" customFormat="1" ht="36" hidden="1" customHeight="1" spans="1:6">
      <c r="A396" s="501" t="s">
        <v>781</v>
      </c>
      <c r="B396" s="498" t="s">
        <v>782</v>
      </c>
      <c r="C396" s="499">
        <v>0</v>
      </c>
      <c r="D396" s="499" t="s">
        <v>59</v>
      </c>
      <c r="E396" s="500">
        <f t="shared" si="12"/>
        <v>0</v>
      </c>
      <c r="F396" s="454" t="str">
        <f t="shared" si="13"/>
        <v>否</v>
      </c>
    </row>
    <row r="397" s="161" customFormat="1" ht="36" hidden="1" customHeight="1" spans="1:6">
      <c r="A397" s="495" t="s">
        <v>783</v>
      </c>
      <c r="B397" s="496" t="s">
        <v>784</v>
      </c>
      <c r="C397" s="499">
        <v>0</v>
      </c>
      <c r="D397" s="499">
        <v>0</v>
      </c>
      <c r="E397" s="500">
        <f t="shared" si="12"/>
        <v>0</v>
      </c>
      <c r="F397" s="454" t="str">
        <f t="shared" si="13"/>
        <v>否</v>
      </c>
    </row>
    <row r="398" s="163" customFormat="1" ht="36" hidden="1" customHeight="1" spans="1:6">
      <c r="A398" s="501" t="s">
        <v>785</v>
      </c>
      <c r="B398" s="498" t="s">
        <v>786</v>
      </c>
      <c r="C398" s="499">
        <v>0</v>
      </c>
      <c r="D398" s="499" t="s">
        <v>59</v>
      </c>
      <c r="E398" s="500">
        <f t="shared" si="12"/>
        <v>0</v>
      </c>
      <c r="F398" s="454" t="str">
        <f t="shared" si="13"/>
        <v>否</v>
      </c>
    </row>
    <row r="399" s="163" customFormat="1" ht="36" hidden="1" customHeight="1" spans="1:6">
      <c r="A399" s="501" t="s">
        <v>787</v>
      </c>
      <c r="B399" s="498" t="s">
        <v>788</v>
      </c>
      <c r="C399" s="499">
        <v>0</v>
      </c>
      <c r="D399" s="499" t="s">
        <v>59</v>
      </c>
      <c r="E399" s="500">
        <f t="shared" si="12"/>
        <v>0</v>
      </c>
      <c r="F399" s="454" t="str">
        <f t="shared" si="13"/>
        <v>否</v>
      </c>
    </row>
    <row r="400" s="163" customFormat="1" ht="36" hidden="1" customHeight="1" spans="1:6">
      <c r="A400" s="501" t="s">
        <v>789</v>
      </c>
      <c r="B400" s="498" t="s">
        <v>790</v>
      </c>
      <c r="C400" s="499">
        <v>0</v>
      </c>
      <c r="D400" s="499" t="s">
        <v>59</v>
      </c>
      <c r="E400" s="500">
        <f t="shared" si="12"/>
        <v>0</v>
      </c>
      <c r="F400" s="454" t="str">
        <f t="shared" si="13"/>
        <v>否</v>
      </c>
    </row>
    <row r="401" s="161" customFormat="1" ht="36" hidden="1" customHeight="1" spans="1:6">
      <c r="A401" s="495" t="s">
        <v>791</v>
      </c>
      <c r="B401" s="496" t="s">
        <v>792</v>
      </c>
      <c r="C401" s="499">
        <v>0</v>
      </c>
      <c r="D401" s="499">
        <v>0</v>
      </c>
      <c r="E401" s="500">
        <f t="shared" si="12"/>
        <v>0</v>
      </c>
      <c r="F401" s="454" t="str">
        <f t="shared" si="13"/>
        <v>否</v>
      </c>
    </row>
    <row r="402" s="163" customFormat="1" ht="36" hidden="1" customHeight="1" spans="1:6">
      <c r="A402" s="501" t="s">
        <v>793</v>
      </c>
      <c r="B402" s="498" t="s">
        <v>794</v>
      </c>
      <c r="C402" s="499">
        <v>0</v>
      </c>
      <c r="D402" s="499" t="s">
        <v>59</v>
      </c>
      <c r="E402" s="500">
        <f t="shared" si="12"/>
        <v>0</v>
      </c>
      <c r="F402" s="454" t="str">
        <f t="shared" si="13"/>
        <v>否</v>
      </c>
    </row>
    <row r="403" s="163" customFormat="1" ht="36" hidden="1" customHeight="1" spans="1:6">
      <c r="A403" s="501" t="s">
        <v>795</v>
      </c>
      <c r="B403" s="498" t="s">
        <v>796</v>
      </c>
      <c r="C403" s="499">
        <v>0</v>
      </c>
      <c r="D403" s="499" t="s">
        <v>59</v>
      </c>
      <c r="E403" s="500">
        <f t="shared" si="12"/>
        <v>0</v>
      </c>
      <c r="F403" s="454" t="str">
        <f t="shared" si="13"/>
        <v>否</v>
      </c>
    </row>
    <row r="404" s="163" customFormat="1" ht="36" hidden="1" customHeight="1" spans="1:6">
      <c r="A404" s="501" t="s">
        <v>797</v>
      </c>
      <c r="B404" s="498" t="s">
        <v>798</v>
      </c>
      <c r="C404" s="499">
        <v>0</v>
      </c>
      <c r="D404" s="499" t="s">
        <v>59</v>
      </c>
      <c r="E404" s="500">
        <f t="shared" si="12"/>
        <v>0</v>
      </c>
      <c r="F404" s="454" t="str">
        <f t="shared" si="13"/>
        <v>否</v>
      </c>
    </row>
    <row r="405" s="161" customFormat="1" ht="36" hidden="1" customHeight="1" spans="1:6">
      <c r="A405" s="495" t="s">
        <v>799</v>
      </c>
      <c r="B405" s="496" t="s">
        <v>800</v>
      </c>
      <c r="C405" s="499">
        <v>0</v>
      </c>
      <c r="D405" s="499">
        <v>0</v>
      </c>
      <c r="E405" s="500">
        <f t="shared" si="12"/>
        <v>0</v>
      </c>
      <c r="F405" s="454" t="str">
        <f t="shared" si="13"/>
        <v>否</v>
      </c>
    </row>
    <row r="406" s="163" customFormat="1" ht="36" hidden="1" customHeight="1" spans="1:6">
      <c r="A406" s="501" t="s">
        <v>801</v>
      </c>
      <c r="B406" s="498" t="s">
        <v>802</v>
      </c>
      <c r="C406" s="499">
        <v>0</v>
      </c>
      <c r="D406" s="499" t="s">
        <v>59</v>
      </c>
      <c r="E406" s="500">
        <f t="shared" si="12"/>
        <v>0</v>
      </c>
      <c r="F406" s="454" t="str">
        <f t="shared" si="13"/>
        <v>否</v>
      </c>
    </row>
    <row r="407" s="163" customFormat="1" ht="36" hidden="1" customHeight="1" spans="1:6">
      <c r="A407" s="501" t="s">
        <v>803</v>
      </c>
      <c r="B407" s="498" t="s">
        <v>804</v>
      </c>
      <c r="C407" s="499">
        <v>0</v>
      </c>
      <c r="D407" s="499" t="s">
        <v>59</v>
      </c>
      <c r="E407" s="500">
        <f t="shared" si="12"/>
        <v>0</v>
      </c>
      <c r="F407" s="454" t="str">
        <f t="shared" si="13"/>
        <v>否</v>
      </c>
    </row>
    <row r="408" s="163" customFormat="1" ht="36" hidden="1" customHeight="1" spans="1:6">
      <c r="A408" s="501" t="s">
        <v>805</v>
      </c>
      <c r="B408" s="498" t="s">
        <v>806</v>
      </c>
      <c r="C408" s="499">
        <v>0</v>
      </c>
      <c r="D408" s="499" t="s">
        <v>59</v>
      </c>
      <c r="E408" s="500">
        <f t="shared" si="12"/>
        <v>0</v>
      </c>
      <c r="F408" s="454" t="str">
        <f t="shared" si="13"/>
        <v>否</v>
      </c>
    </row>
    <row r="409" s="161" customFormat="1" ht="36" customHeight="1" spans="1:6">
      <c r="A409" s="495" t="s">
        <v>807</v>
      </c>
      <c r="B409" s="496" t="s">
        <v>808</v>
      </c>
      <c r="C409" s="499">
        <v>350.8</v>
      </c>
      <c r="D409" s="499">
        <v>324.672356</v>
      </c>
      <c r="E409" s="500">
        <f t="shared" si="12"/>
        <v>-0.0744801710376284</v>
      </c>
      <c r="F409" s="454" t="str">
        <f t="shared" si="13"/>
        <v>是</v>
      </c>
    </row>
    <row r="410" s="161" customFormat="1" ht="36" customHeight="1" spans="1:6">
      <c r="A410" s="497" t="s">
        <v>809</v>
      </c>
      <c r="B410" s="498" t="s">
        <v>810</v>
      </c>
      <c r="C410" s="499">
        <v>107.9</v>
      </c>
      <c r="D410" s="499">
        <v>112.023464</v>
      </c>
      <c r="E410" s="500">
        <f t="shared" si="12"/>
        <v>0.0382156070435589</v>
      </c>
      <c r="F410" s="454" t="str">
        <f t="shared" si="13"/>
        <v>是</v>
      </c>
    </row>
    <row r="411" s="161" customFormat="1" ht="36" customHeight="1" spans="1:6">
      <c r="A411" s="497" t="s">
        <v>811</v>
      </c>
      <c r="B411" s="498" t="s">
        <v>812</v>
      </c>
      <c r="C411" s="499">
        <v>242.9</v>
      </c>
      <c r="D411" s="499">
        <v>212.648892</v>
      </c>
      <c r="E411" s="500">
        <f t="shared" si="12"/>
        <v>-0.124541407986826</v>
      </c>
      <c r="F411" s="454" t="str">
        <f t="shared" si="13"/>
        <v>是</v>
      </c>
    </row>
    <row r="412" s="163" customFormat="1" ht="36" hidden="1" customHeight="1" spans="1:6">
      <c r="A412" s="501" t="s">
        <v>813</v>
      </c>
      <c r="B412" s="498" t="s">
        <v>814</v>
      </c>
      <c r="C412" s="499">
        <v>0</v>
      </c>
      <c r="D412" s="499" t="s">
        <v>59</v>
      </c>
      <c r="E412" s="500">
        <f t="shared" si="12"/>
        <v>0</v>
      </c>
      <c r="F412" s="454" t="str">
        <f t="shared" si="13"/>
        <v>否</v>
      </c>
    </row>
    <row r="413" s="163" customFormat="1" ht="36" hidden="1" customHeight="1" spans="1:6">
      <c r="A413" s="501" t="s">
        <v>815</v>
      </c>
      <c r="B413" s="498" t="s">
        <v>816</v>
      </c>
      <c r="C413" s="499">
        <v>0</v>
      </c>
      <c r="D413" s="499" t="s">
        <v>59</v>
      </c>
      <c r="E413" s="500">
        <f t="shared" si="12"/>
        <v>0</v>
      </c>
      <c r="F413" s="454" t="str">
        <f t="shared" si="13"/>
        <v>否</v>
      </c>
    </row>
    <row r="414" s="163" customFormat="1" ht="36" hidden="1" customHeight="1" spans="1:6">
      <c r="A414" s="501" t="s">
        <v>817</v>
      </c>
      <c r="B414" s="498" t="s">
        <v>818</v>
      </c>
      <c r="C414" s="499">
        <v>0</v>
      </c>
      <c r="D414" s="499" t="s">
        <v>59</v>
      </c>
      <c r="E414" s="500">
        <f t="shared" si="12"/>
        <v>0</v>
      </c>
      <c r="F414" s="454" t="str">
        <f t="shared" si="13"/>
        <v>否</v>
      </c>
    </row>
    <row r="415" s="161" customFormat="1" ht="36" customHeight="1" spans="1:6">
      <c r="A415" s="495" t="s">
        <v>819</v>
      </c>
      <c r="B415" s="496" t="s">
        <v>820</v>
      </c>
      <c r="C415" s="499">
        <v>554.400000000024</v>
      </c>
      <c r="D415" s="499">
        <v>554.4</v>
      </c>
      <c r="E415" s="500">
        <f t="shared" si="12"/>
        <v>-4.32986979603811e-14</v>
      </c>
      <c r="F415" s="454" t="str">
        <f t="shared" si="13"/>
        <v>是</v>
      </c>
    </row>
    <row r="416" s="477" customFormat="1" ht="36" hidden="1" customHeight="1" spans="1:6">
      <c r="A416" s="501" t="s">
        <v>821</v>
      </c>
      <c r="B416" s="498" t="s">
        <v>822</v>
      </c>
      <c r="C416" s="499">
        <v>0</v>
      </c>
      <c r="D416" s="499" t="s">
        <v>59</v>
      </c>
      <c r="E416" s="500">
        <f t="shared" si="12"/>
        <v>0</v>
      </c>
      <c r="F416" s="454" t="str">
        <f t="shared" si="13"/>
        <v>否</v>
      </c>
    </row>
    <row r="417" s="163" customFormat="1" ht="36" hidden="1" customHeight="1" spans="1:6">
      <c r="A417" s="501" t="s">
        <v>823</v>
      </c>
      <c r="B417" s="498" t="s">
        <v>824</v>
      </c>
      <c r="C417" s="499">
        <v>0</v>
      </c>
      <c r="D417" s="499" t="s">
        <v>59</v>
      </c>
      <c r="E417" s="500">
        <f t="shared" si="12"/>
        <v>0</v>
      </c>
      <c r="F417" s="454" t="str">
        <f t="shared" si="13"/>
        <v>否</v>
      </c>
    </row>
    <row r="418" s="163" customFormat="1" ht="36" hidden="1" customHeight="1" spans="1:6">
      <c r="A418" s="501" t="s">
        <v>825</v>
      </c>
      <c r="B418" s="498" t="s">
        <v>826</v>
      </c>
      <c r="C418" s="499">
        <v>0</v>
      </c>
      <c r="D418" s="499" t="s">
        <v>59</v>
      </c>
      <c r="E418" s="500">
        <f t="shared" si="12"/>
        <v>0</v>
      </c>
      <c r="F418" s="454" t="str">
        <f t="shared" si="13"/>
        <v>否</v>
      </c>
    </row>
    <row r="419" s="477" customFormat="1" ht="36" hidden="1" customHeight="1" spans="1:6">
      <c r="A419" s="501" t="s">
        <v>827</v>
      </c>
      <c r="B419" s="498" t="s">
        <v>828</v>
      </c>
      <c r="C419" s="499">
        <v>0</v>
      </c>
      <c r="D419" s="499" t="s">
        <v>59</v>
      </c>
      <c r="E419" s="500">
        <f t="shared" si="12"/>
        <v>0</v>
      </c>
      <c r="F419" s="454" t="str">
        <f t="shared" si="13"/>
        <v>否</v>
      </c>
    </row>
    <row r="420" s="163" customFormat="1" ht="36" hidden="1" customHeight="1" spans="1:6">
      <c r="A420" s="501" t="s">
        <v>829</v>
      </c>
      <c r="B420" s="498" t="s">
        <v>830</v>
      </c>
      <c r="C420" s="499">
        <v>0</v>
      </c>
      <c r="D420" s="499" t="s">
        <v>59</v>
      </c>
      <c r="E420" s="500">
        <f t="shared" si="12"/>
        <v>0</v>
      </c>
      <c r="F420" s="454" t="str">
        <f t="shared" si="13"/>
        <v>否</v>
      </c>
    </row>
    <row r="421" s="161" customFormat="1" ht="36" customHeight="1" spans="1:6">
      <c r="A421" s="497" t="s">
        <v>831</v>
      </c>
      <c r="B421" s="498" t="s">
        <v>832</v>
      </c>
      <c r="C421" s="499">
        <v>554.400000000024</v>
      </c>
      <c r="D421" s="499">
        <v>554.4</v>
      </c>
      <c r="E421" s="500">
        <f t="shared" si="12"/>
        <v>-4.32986979603811e-14</v>
      </c>
      <c r="F421" s="454" t="str">
        <f t="shared" si="13"/>
        <v>是</v>
      </c>
    </row>
    <row r="422" s="161" customFormat="1" ht="36" hidden="1" customHeight="1" spans="1:6">
      <c r="A422" s="495" t="s">
        <v>833</v>
      </c>
      <c r="B422" s="496" t="s">
        <v>834</v>
      </c>
      <c r="C422" s="499">
        <v>0</v>
      </c>
      <c r="D422" s="499" t="s">
        <v>59</v>
      </c>
      <c r="E422" s="500">
        <f t="shared" si="12"/>
        <v>0</v>
      </c>
      <c r="F422" s="454" t="str">
        <f t="shared" si="13"/>
        <v>否</v>
      </c>
    </row>
    <row r="423" s="163" customFormat="1" ht="36" hidden="1" customHeight="1" spans="1:6">
      <c r="A423" s="320" t="s">
        <v>835</v>
      </c>
      <c r="B423" s="498" t="s">
        <v>836</v>
      </c>
      <c r="C423" s="499">
        <v>0</v>
      </c>
      <c r="D423" s="499" t="s">
        <v>59</v>
      </c>
      <c r="E423" s="500">
        <f t="shared" si="12"/>
        <v>0</v>
      </c>
      <c r="F423" s="454" t="str">
        <f t="shared" si="13"/>
        <v>否</v>
      </c>
    </row>
    <row r="424" s="161" customFormat="1" ht="36" customHeight="1" spans="1:6">
      <c r="A424" s="495" t="s">
        <v>90</v>
      </c>
      <c r="B424" s="496" t="s">
        <v>91</v>
      </c>
      <c r="C424" s="322">
        <f>SUM(C425,C430,C439,C445,C450,C455,C460,C467,C471,C475)</f>
        <v>2086.69003499996</v>
      </c>
      <c r="D424" s="322">
        <f>SUM(D425,D430,D439,D445,D450,D455,D460,D467,D471,D475)</f>
        <v>2177.078012</v>
      </c>
      <c r="E424" s="330">
        <f t="shared" si="12"/>
        <v>0.0433164367893468</v>
      </c>
      <c r="F424" s="454" t="str">
        <f t="shared" si="13"/>
        <v>是</v>
      </c>
    </row>
    <row r="425" s="161" customFormat="1" ht="36" customHeight="1" spans="1:6">
      <c r="A425" s="495" t="s">
        <v>837</v>
      </c>
      <c r="B425" s="496" t="s">
        <v>838</v>
      </c>
      <c r="C425" s="401">
        <f>SUM(C426:C429)</f>
        <v>83.7900350000143</v>
      </c>
      <c r="D425" s="401">
        <f>SUM(D426:D429)</f>
        <v>87.178012</v>
      </c>
      <c r="E425" s="375">
        <f t="shared" si="12"/>
        <v>0.0404341279960692</v>
      </c>
      <c r="F425" s="454" t="str">
        <f t="shared" si="13"/>
        <v>是</v>
      </c>
    </row>
    <row r="426" s="161" customFormat="1" ht="36" customHeight="1" spans="1:6">
      <c r="A426" s="497" t="s">
        <v>839</v>
      </c>
      <c r="B426" s="498" t="s">
        <v>156</v>
      </c>
      <c r="C426" s="499">
        <v>83.7900350000143</v>
      </c>
      <c r="D426" s="499">
        <v>87.178012</v>
      </c>
      <c r="E426" s="500">
        <f t="shared" si="12"/>
        <v>0.0404341279960692</v>
      </c>
      <c r="F426" s="454" t="str">
        <f t="shared" si="13"/>
        <v>是</v>
      </c>
    </row>
    <row r="427" s="163" customFormat="1" ht="36" hidden="1" customHeight="1" spans="1:6">
      <c r="A427" s="501" t="s">
        <v>840</v>
      </c>
      <c r="B427" s="498" t="s">
        <v>158</v>
      </c>
      <c r="C427" s="499">
        <v>0</v>
      </c>
      <c r="D427" s="499" t="s">
        <v>59</v>
      </c>
      <c r="E427" s="500">
        <f t="shared" si="12"/>
        <v>0</v>
      </c>
      <c r="F427" s="454" t="str">
        <f t="shared" si="13"/>
        <v>否</v>
      </c>
    </row>
    <row r="428" s="163" customFormat="1" ht="36" hidden="1" customHeight="1" spans="1:6">
      <c r="A428" s="501" t="s">
        <v>841</v>
      </c>
      <c r="B428" s="498" t="s">
        <v>160</v>
      </c>
      <c r="C428" s="499">
        <v>0</v>
      </c>
      <c r="D428" s="499" t="s">
        <v>59</v>
      </c>
      <c r="E428" s="500">
        <f t="shared" si="12"/>
        <v>0</v>
      </c>
      <c r="F428" s="454" t="str">
        <f t="shared" si="13"/>
        <v>否</v>
      </c>
    </row>
    <row r="429" s="163" customFormat="1" ht="36" hidden="1" customHeight="1" spans="1:6">
      <c r="A429" s="501" t="s">
        <v>842</v>
      </c>
      <c r="B429" s="498" t="s">
        <v>843</v>
      </c>
      <c r="C429" s="499">
        <v>0</v>
      </c>
      <c r="D429" s="499" t="s">
        <v>59</v>
      </c>
      <c r="E429" s="500">
        <f t="shared" si="12"/>
        <v>0</v>
      </c>
      <c r="F429" s="454" t="str">
        <f t="shared" si="13"/>
        <v>否</v>
      </c>
    </row>
    <row r="430" s="161" customFormat="1" ht="36" hidden="1" customHeight="1" spans="1:6">
      <c r="A430" s="495" t="s">
        <v>844</v>
      </c>
      <c r="B430" s="496" t="s">
        <v>845</v>
      </c>
      <c r="C430" s="499">
        <v>0</v>
      </c>
      <c r="D430" s="499">
        <v>0</v>
      </c>
      <c r="E430" s="500">
        <f t="shared" si="12"/>
        <v>0</v>
      </c>
      <c r="F430" s="454" t="str">
        <f t="shared" si="13"/>
        <v>否</v>
      </c>
    </row>
    <row r="431" s="163" customFormat="1" ht="36" hidden="1" customHeight="1" spans="1:6">
      <c r="A431" s="501" t="s">
        <v>846</v>
      </c>
      <c r="B431" s="498" t="s">
        <v>847</v>
      </c>
      <c r="C431" s="499">
        <v>0</v>
      </c>
      <c r="D431" s="499" t="s">
        <v>59</v>
      </c>
      <c r="E431" s="500">
        <f t="shared" si="12"/>
        <v>0</v>
      </c>
      <c r="F431" s="454" t="str">
        <f t="shared" si="13"/>
        <v>否</v>
      </c>
    </row>
    <row r="432" s="163" customFormat="1" ht="36" hidden="1" customHeight="1" spans="1:6">
      <c r="A432" s="501" t="s">
        <v>848</v>
      </c>
      <c r="B432" s="498" t="s">
        <v>849</v>
      </c>
      <c r="C432" s="499">
        <v>0</v>
      </c>
      <c r="D432" s="499" t="s">
        <v>59</v>
      </c>
      <c r="E432" s="500">
        <f t="shared" si="12"/>
        <v>0</v>
      </c>
      <c r="F432" s="454" t="str">
        <f t="shared" si="13"/>
        <v>否</v>
      </c>
    </row>
    <row r="433" s="163" customFormat="1" ht="36" hidden="1" customHeight="1" spans="1:6">
      <c r="A433" s="501" t="s">
        <v>850</v>
      </c>
      <c r="B433" s="498" t="s">
        <v>851</v>
      </c>
      <c r="C433" s="499">
        <v>0</v>
      </c>
      <c r="D433" s="499" t="s">
        <v>59</v>
      </c>
      <c r="E433" s="500">
        <f t="shared" si="12"/>
        <v>0</v>
      </c>
      <c r="F433" s="454" t="str">
        <f t="shared" si="13"/>
        <v>否</v>
      </c>
    </row>
    <row r="434" s="163" customFormat="1" ht="36" hidden="1" customHeight="1" spans="1:6">
      <c r="A434" s="501" t="s">
        <v>852</v>
      </c>
      <c r="B434" s="498" t="s">
        <v>853</v>
      </c>
      <c r="C434" s="499">
        <v>0</v>
      </c>
      <c r="D434" s="499" t="s">
        <v>59</v>
      </c>
      <c r="E434" s="500">
        <f t="shared" si="12"/>
        <v>0</v>
      </c>
      <c r="F434" s="454" t="str">
        <f t="shared" si="13"/>
        <v>否</v>
      </c>
    </row>
    <row r="435" s="163" customFormat="1" ht="36" hidden="1" customHeight="1" spans="1:6">
      <c r="A435" s="501" t="s">
        <v>854</v>
      </c>
      <c r="B435" s="498" t="s">
        <v>855</v>
      </c>
      <c r="C435" s="499">
        <v>0</v>
      </c>
      <c r="D435" s="499" t="s">
        <v>59</v>
      </c>
      <c r="E435" s="500">
        <f t="shared" si="12"/>
        <v>0</v>
      </c>
      <c r="F435" s="454" t="str">
        <f t="shared" si="13"/>
        <v>否</v>
      </c>
    </row>
    <row r="436" s="163" customFormat="1" ht="36" hidden="1" customHeight="1" spans="1:6">
      <c r="A436" s="501" t="s">
        <v>856</v>
      </c>
      <c r="B436" s="498" t="s">
        <v>857</v>
      </c>
      <c r="C436" s="499">
        <v>0</v>
      </c>
      <c r="D436" s="499" t="s">
        <v>59</v>
      </c>
      <c r="E436" s="500">
        <f t="shared" si="12"/>
        <v>0</v>
      </c>
      <c r="F436" s="454" t="str">
        <f t="shared" si="13"/>
        <v>否</v>
      </c>
    </row>
    <row r="437" s="163" customFormat="1" ht="36" hidden="1" customHeight="1" spans="1:6">
      <c r="A437" s="503" t="s">
        <v>858</v>
      </c>
      <c r="B437" s="514" t="s">
        <v>859</v>
      </c>
      <c r="C437" s="499">
        <v>0</v>
      </c>
      <c r="D437" s="499" t="s">
        <v>59</v>
      </c>
      <c r="E437" s="500">
        <f t="shared" si="12"/>
        <v>0</v>
      </c>
      <c r="F437" s="454" t="str">
        <f t="shared" si="13"/>
        <v>否</v>
      </c>
    </row>
    <row r="438" s="163" customFormat="1" ht="36" hidden="1" customHeight="1" spans="1:6">
      <c r="A438" s="501" t="s">
        <v>860</v>
      </c>
      <c r="B438" s="498" t="s">
        <v>861</v>
      </c>
      <c r="C438" s="499">
        <v>0</v>
      </c>
      <c r="D438" s="499" t="s">
        <v>59</v>
      </c>
      <c r="E438" s="500">
        <f t="shared" si="12"/>
        <v>0</v>
      </c>
      <c r="F438" s="454" t="str">
        <f t="shared" si="13"/>
        <v>否</v>
      </c>
    </row>
    <row r="439" s="161" customFormat="1" ht="36" hidden="1" customHeight="1" spans="1:6">
      <c r="A439" s="495" t="s">
        <v>862</v>
      </c>
      <c r="B439" s="496" t="s">
        <v>863</v>
      </c>
      <c r="C439" s="499">
        <v>0</v>
      </c>
      <c r="D439" s="499">
        <v>0</v>
      </c>
      <c r="E439" s="500">
        <f t="shared" si="12"/>
        <v>0</v>
      </c>
      <c r="F439" s="454" t="str">
        <f t="shared" si="13"/>
        <v>否</v>
      </c>
    </row>
    <row r="440" s="163" customFormat="1" ht="36" hidden="1" customHeight="1" spans="1:6">
      <c r="A440" s="501" t="s">
        <v>864</v>
      </c>
      <c r="B440" s="498" t="s">
        <v>847</v>
      </c>
      <c r="C440" s="499">
        <v>0</v>
      </c>
      <c r="D440" s="499" t="s">
        <v>59</v>
      </c>
      <c r="E440" s="500">
        <f t="shared" si="12"/>
        <v>0</v>
      </c>
      <c r="F440" s="454" t="str">
        <f t="shared" si="13"/>
        <v>否</v>
      </c>
    </row>
    <row r="441" s="163" customFormat="1" ht="36" hidden="1" customHeight="1" spans="1:6">
      <c r="A441" s="501" t="s">
        <v>865</v>
      </c>
      <c r="B441" s="498" t="s">
        <v>866</v>
      </c>
      <c r="C441" s="499">
        <v>0</v>
      </c>
      <c r="D441" s="499" t="s">
        <v>59</v>
      </c>
      <c r="E441" s="500">
        <f t="shared" si="12"/>
        <v>0</v>
      </c>
      <c r="F441" s="454" t="str">
        <f t="shared" si="13"/>
        <v>否</v>
      </c>
    </row>
    <row r="442" s="163" customFormat="1" ht="36" hidden="1" customHeight="1" spans="1:6">
      <c r="A442" s="501" t="s">
        <v>867</v>
      </c>
      <c r="B442" s="498" t="s">
        <v>868</v>
      </c>
      <c r="C442" s="499">
        <v>0</v>
      </c>
      <c r="D442" s="499" t="s">
        <v>59</v>
      </c>
      <c r="E442" s="500">
        <f t="shared" si="12"/>
        <v>0</v>
      </c>
      <c r="F442" s="454" t="str">
        <f t="shared" si="13"/>
        <v>否</v>
      </c>
    </row>
    <row r="443" s="163" customFormat="1" ht="36" hidden="1" customHeight="1" spans="1:6">
      <c r="A443" s="501" t="s">
        <v>869</v>
      </c>
      <c r="B443" s="498" t="s">
        <v>870</v>
      </c>
      <c r="C443" s="499">
        <v>0</v>
      </c>
      <c r="D443" s="499" t="s">
        <v>59</v>
      </c>
      <c r="E443" s="500">
        <f t="shared" si="12"/>
        <v>0</v>
      </c>
      <c r="F443" s="454" t="str">
        <f t="shared" si="13"/>
        <v>否</v>
      </c>
    </row>
    <row r="444" s="163" customFormat="1" ht="36" hidden="1" customHeight="1" spans="1:6">
      <c r="A444" s="501" t="s">
        <v>871</v>
      </c>
      <c r="B444" s="498" t="s">
        <v>872</v>
      </c>
      <c r="C444" s="499">
        <v>0</v>
      </c>
      <c r="D444" s="499" t="s">
        <v>59</v>
      </c>
      <c r="E444" s="500">
        <f t="shared" si="12"/>
        <v>0</v>
      </c>
      <c r="F444" s="454" t="str">
        <f t="shared" si="13"/>
        <v>否</v>
      </c>
    </row>
    <row r="445" s="161" customFormat="1" ht="36" hidden="1" customHeight="1" spans="1:6">
      <c r="A445" s="495" t="s">
        <v>873</v>
      </c>
      <c r="B445" s="496" t="s">
        <v>874</v>
      </c>
      <c r="C445" s="322">
        <f>SUM(C446:C449)</f>
        <v>0</v>
      </c>
      <c r="D445" s="322">
        <f>SUM(D446:D449)</f>
        <v>0</v>
      </c>
      <c r="E445" s="330">
        <f t="shared" si="12"/>
        <v>0</v>
      </c>
      <c r="F445" s="454" t="str">
        <f t="shared" si="13"/>
        <v>否</v>
      </c>
    </row>
    <row r="446" s="163" customFormat="1" ht="36" hidden="1" customHeight="1" spans="1:6">
      <c r="A446" s="501" t="s">
        <v>875</v>
      </c>
      <c r="B446" s="498" t="s">
        <v>847</v>
      </c>
      <c r="C446" s="499">
        <v>0</v>
      </c>
      <c r="D446" s="499" t="s">
        <v>59</v>
      </c>
      <c r="E446" s="500">
        <f t="shared" si="12"/>
        <v>0</v>
      </c>
      <c r="F446" s="454" t="str">
        <f t="shared" si="13"/>
        <v>否</v>
      </c>
    </row>
    <row r="447" s="163" customFormat="1" ht="36" hidden="1" customHeight="1" spans="1:6">
      <c r="A447" s="501" t="s">
        <v>876</v>
      </c>
      <c r="B447" s="498" t="s">
        <v>877</v>
      </c>
      <c r="C447" s="499">
        <v>0</v>
      </c>
      <c r="D447" s="499" t="s">
        <v>59</v>
      </c>
      <c r="E447" s="500">
        <f t="shared" si="12"/>
        <v>0</v>
      </c>
      <c r="F447" s="454" t="str">
        <f t="shared" si="13"/>
        <v>否</v>
      </c>
    </row>
    <row r="448" s="163" customFormat="1" ht="36" hidden="1" customHeight="1" spans="1:6">
      <c r="A448" s="515" t="s">
        <v>878</v>
      </c>
      <c r="B448" s="498" t="s">
        <v>879</v>
      </c>
      <c r="C448" s="499">
        <v>0</v>
      </c>
      <c r="D448" s="499" t="s">
        <v>59</v>
      </c>
      <c r="E448" s="500">
        <f t="shared" si="12"/>
        <v>0</v>
      </c>
      <c r="F448" s="454" t="str">
        <f t="shared" si="13"/>
        <v>否</v>
      </c>
    </row>
    <row r="449" s="161" customFormat="1" ht="36" hidden="1" customHeight="1" spans="1:6">
      <c r="A449" s="497" t="s">
        <v>880</v>
      </c>
      <c r="B449" s="498" t="s">
        <v>881</v>
      </c>
      <c r="C449" s="499">
        <v>0</v>
      </c>
      <c r="D449" s="499" t="s">
        <v>59</v>
      </c>
      <c r="E449" s="500">
        <f t="shared" si="12"/>
        <v>0</v>
      </c>
      <c r="F449" s="454" t="str">
        <f t="shared" si="13"/>
        <v>否</v>
      </c>
    </row>
    <row r="450" s="161" customFormat="1" ht="36" hidden="1" customHeight="1" spans="1:6">
      <c r="A450" s="495" t="s">
        <v>882</v>
      </c>
      <c r="B450" s="496" t="s">
        <v>883</v>
      </c>
      <c r="C450" s="499">
        <v>0</v>
      </c>
      <c r="D450" s="499">
        <v>0</v>
      </c>
      <c r="E450" s="500">
        <f t="shared" si="12"/>
        <v>0</v>
      </c>
      <c r="F450" s="454" t="str">
        <f t="shared" si="13"/>
        <v>否</v>
      </c>
    </row>
    <row r="451" s="163" customFormat="1" ht="36" hidden="1" customHeight="1" spans="1:6">
      <c r="A451" s="501" t="s">
        <v>884</v>
      </c>
      <c r="B451" s="498" t="s">
        <v>847</v>
      </c>
      <c r="C451" s="499">
        <v>0</v>
      </c>
      <c r="D451" s="499" t="s">
        <v>59</v>
      </c>
      <c r="E451" s="500">
        <f t="shared" si="12"/>
        <v>0</v>
      </c>
      <c r="F451" s="454" t="str">
        <f t="shared" si="13"/>
        <v>否</v>
      </c>
    </row>
    <row r="452" s="163" customFormat="1" ht="36" hidden="1" customHeight="1" spans="1:6">
      <c r="A452" s="501" t="s">
        <v>885</v>
      </c>
      <c r="B452" s="498" t="s">
        <v>886</v>
      </c>
      <c r="C452" s="499">
        <v>0</v>
      </c>
      <c r="D452" s="499" t="s">
        <v>59</v>
      </c>
      <c r="E452" s="500">
        <f t="shared" si="12"/>
        <v>0</v>
      </c>
      <c r="F452" s="454" t="str">
        <f t="shared" si="13"/>
        <v>否</v>
      </c>
    </row>
    <row r="453" s="163" customFormat="1" ht="36" hidden="1" customHeight="1" spans="1:6">
      <c r="A453" s="501" t="s">
        <v>887</v>
      </c>
      <c r="B453" s="498" t="s">
        <v>888</v>
      </c>
      <c r="C453" s="499">
        <v>0</v>
      </c>
      <c r="D453" s="499" t="s">
        <v>59</v>
      </c>
      <c r="E453" s="500">
        <f t="shared" ref="E453:E516" si="14">IF(C453&lt;0,"",IFERROR(D453/C453-1,0))</f>
        <v>0</v>
      </c>
      <c r="F453" s="454" t="str">
        <f t="shared" ref="F453:F516" si="15">IF(LEN(A453)=3,"是",IF(B453&lt;&gt;"",IF(SUM(C453:D453)&lt;&gt;0,"是","否"),"是"))</f>
        <v>否</v>
      </c>
    </row>
    <row r="454" s="163" customFormat="1" ht="36" hidden="1" customHeight="1" spans="1:6">
      <c r="A454" s="501" t="s">
        <v>889</v>
      </c>
      <c r="B454" s="498" t="s">
        <v>890</v>
      </c>
      <c r="C454" s="499">
        <v>0</v>
      </c>
      <c r="D454" s="499" t="s">
        <v>59</v>
      </c>
      <c r="E454" s="500">
        <f t="shared" si="14"/>
        <v>0</v>
      </c>
      <c r="F454" s="454" t="str">
        <f t="shared" si="15"/>
        <v>否</v>
      </c>
    </row>
    <row r="455" s="161" customFormat="1" ht="36" hidden="1" customHeight="1" spans="1:6">
      <c r="A455" s="495" t="s">
        <v>891</v>
      </c>
      <c r="B455" s="496" t="s">
        <v>892</v>
      </c>
      <c r="C455" s="499">
        <v>0</v>
      </c>
      <c r="D455" s="499">
        <v>0</v>
      </c>
      <c r="E455" s="500">
        <f t="shared" si="14"/>
        <v>0</v>
      </c>
      <c r="F455" s="454" t="str">
        <f t="shared" si="15"/>
        <v>否</v>
      </c>
    </row>
    <row r="456" s="163" customFormat="1" ht="36" hidden="1" customHeight="1" spans="1:6">
      <c r="A456" s="501" t="s">
        <v>893</v>
      </c>
      <c r="B456" s="498" t="s">
        <v>894</v>
      </c>
      <c r="C456" s="499">
        <v>0</v>
      </c>
      <c r="D456" s="499" t="s">
        <v>59</v>
      </c>
      <c r="E456" s="500">
        <f t="shared" si="14"/>
        <v>0</v>
      </c>
      <c r="F456" s="454" t="str">
        <f t="shared" si="15"/>
        <v>否</v>
      </c>
    </row>
    <row r="457" s="163" customFormat="1" ht="36" hidden="1" customHeight="1" spans="1:6">
      <c r="A457" s="501" t="s">
        <v>895</v>
      </c>
      <c r="B457" s="498" t="s">
        <v>896</v>
      </c>
      <c r="C457" s="499">
        <v>0</v>
      </c>
      <c r="D457" s="499" t="s">
        <v>59</v>
      </c>
      <c r="E457" s="500">
        <f t="shared" si="14"/>
        <v>0</v>
      </c>
      <c r="F457" s="454" t="str">
        <f t="shared" si="15"/>
        <v>否</v>
      </c>
    </row>
    <row r="458" s="163" customFormat="1" ht="36" hidden="1" customHeight="1" spans="1:6">
      <c r="A458" s="501" t="s">
        <v>897</v>
      </c>
      <c r="B458" s="498" t="s">
        <v>898</v>
      </c>
      <c r="C458" s="499">
        <v>0</v>
      </c>
      <c r="D458" s="499" t="s">
        <v>59</v>
      </c>
      <c r="E458" s="500">
        <f t="shared" si="14"/>
        <v>0</v>
      </c>
      <c r="F458" s="454" t="str">
        <f t="shared" si="15"/>
        <v>否</v>
      </c>
    </row>
    <row r="459" s="163" customFormat="1" ht="36" hidden="1" customHeight="1" spans="1:6">
      <c r="A459" s="501" t="s">
        <v>899</v>
      </c>
      <c r="B459" s="498" t="s">
        <v>900</v>
      </c>
      <c r="C459" s="499">
        <v>0</v>
      </c>
      <c r="D459" s="499" t="s">
        <v>59</v>
      </c>
      <c r="E459" s="500">
        <f t="shared" si="14"/>
        <v>0</v>
      </c>
      <c r="F459" s="454" t="str">
        <f t="shared" si="15"/>
        <v>否</v>
      </c>
    </row>
    <row r="460" s="161" customFormat="1" ht="36" customHeight="1" spans="1:6">
      <c r="A460" s="495" t="s">
        <v>901</v>
      </c>
      <c r="B460" s="496" t="s">
        <v>902</v>
      </c>
      <c r="C460" s="505">
        <f>SUM(C461:C466)</f>
        <v>0</v>
      </c>
      <c r="D460" s="505">
        <f>SUM(D461:D466)</f>
        <v>10</v>
      </c>
      <c r="E460" s="506">
        <f t="shared" si="14"/>
        <v>0</v>
      </c>
      <c r="F460" s="454" t="str">
        <f t="shared" si="15"/>
        <v>是</v>
      </c>
    </row>
    <row r="461" s="163" customFormat="1" ht="36" hidden="1" customHeight="1" spans="1:6">
      <c r="A461" s="501" t="s">
        <v>903</v>
      </c>
      <c r="B461" s="498" t="s">
        <v>847</v>
      </c>
      <c r="C461" s="499">
        <v>0</v>
      </c>
      <c r="D461" s="499" t="s">
        <v>59</v>
      </c>
      <c r="E461" s="500">
        <f t="shared" si="14"/>
        <v>0</v>
      </c>
      <c r="F461" s="454" t="str">
        <f t="shared" si="15"/>
        <v>否</v>
      </c>
    </row>
    <row r="462" s="161" customFormat="1" ht="36" customHeight="1" spans="1:6">
      <c r="A462" s="497" t="s">
        <v>904</v>
      </c>
      <c r="B462" s="498" t="s">
        <v>905</v>
      </c>
      <c r="C462" s="499">
        <v>0</v>
      </c>
      <c r="D462" s="499">
        <v>10</v>
      </c>
      <c r="E462" s="500">
        <f t="shared" si="14"/>
        <v>0</v>
      </c>
      <c r="F462" s="454" t="str">
        <f t="shared" si="15"/>
        <v>是</v>
      </c>
    </row>
    <row r="463" s="163" customFormat="1" ht="36" hidden="1" customHeight="1" spans="1:6">
      <c r="A463" s="501" t="s">
        <v>906</v>
      </c>
      <c r="B463" s="498" t="s">
        <v>907</v>
      </c>
      <c r="C463" s="499">
        <v>0</v>
      </c>
      <c r="D463" s="499" t="s">
        <v>59</v>
      </c>
      <c r="E463" s="500">
        <f t="shared" si="14"/>
        <v>0</v>
      </c>
      <c r="F463" s="454" t="str">
        <f t="shared" si="15"/>
        <v>否</v>
      </c>
    </row>
    <row r="464" s="163" customFormat="1" ht="36" hidden="1" customHeight="1" spans="1:6">
      <c r="A464" s="501" t="s">
        <v>908</v>
      </c>
      <c r="B464" s="498" t="s">
        <v>909</v>
      </c>
      <c r="C464" s="499">
        <v>0</v>
      </c>
      <c r="D464" s="499" t="s">
        <v>59</v>
      </c>
      <c r="E464" s="500">
        <f t="shared" si="14"/>
        <v>0</v>
      </c>
      <c r="F464" s="454" t="str">
        <f t="shared" si="15"/>
        <v>否</v>
      </c>
    </row>
    <row r="465" s="163" customFormat="1" ht="36" hidden="1" customHeight="1" spans="1:6">
      <c r="A465" s="501" t="s">
        <v>910</v>
      </c>
      <c r="B465" s="498" t="s">
        <v>911</v>
      </c>
      <c r="C465" s="499">
        <v>0</v>
      </c>
      <c r="D465" s="499" t="s">
        <v>59</v>
      </c>
      <c r="E465" s="500">
        <f t="shared" si="14"/>
        <v>0</v>
      </c>
      <c r="F465" s="454" t="str">
        <f t="shared" si="15"/>
        <v>否</v>
      </c>
    </row>
    <row r="466" s="163" customFormat="1" ht="36" hidden="1" customHeight="1" spans="1:6">
      <c r="A466" s="501" t="s">
        <v>912</v>
      </c>
      <c r="B466" s="498" t="s">
        <v>913</v>
      </c>
      <c r="C466" s="499">
        <v>0</v>
      </c>
      <c r="D466" s="499" t="s">
        <v>59</v>
      </c>
      <c r="E466" s="500">
        <f t="shared" si="14"/>
        <v>0</v>
      </c>
      <c r="F466" s="454" t="str">
        <f t="shared" si="15"/>
        <v>否</v>
      </c>
    </row>
    <row r="467" s="161" customFormat="1" ht="36" hidden="1" customHeight="1" spans="1:6">
      <c r="A467" s="495" t="s">
        <v>914</v>
      </c>
      <c r="B467" s="496" t="s">
        <v>915</v>
      </c>
      <c r="C467" s="499">
        <v>0</v>
      </c>
      <c r="D467" s="499">
        <v>0</v>
      </c>
      <c r="E467" s="500">
        <f t="shared" si="14"/>
        <v>0</v>
      </c>
      <c r="F467" s="454" t="str">
        <f t="shared" si="15"/>
        <v>否</v>
      </c>
    </row>
    <row r="468" s="163" customFormat="1" ht="36" hidden="1" customHeight="1" spans="1:6">
      <c r="A468" s="501" t="s">
        <v>916</v>
      </c>
      <c r="B468" s="498" t="s">
        <v>917</v>
      </c>
      <c r="C468" s="499">
        <v>0</v>
      </c>
      <c r="D468" s="499" t="s">
        <v>59</v>
      </c>
      <c r="E468" s="500">
        <f t="shared" si="14"/>
        <v>0</v>
      </c>
      <c r="F468" s="454" t="str">
        <f t="shared" si="15"/>
        <v>否</v>
      </c>
    </row>
    <row r="469" s="163" customFormat="1" ht="36" hidden="1" customHeight="1" spans="1:6">
      <c r="A469" s="501" t="s">
        <v>918</v>
      </c>
      <c r="B469" s="498" t="s">
        <v>919</v>
      </c>
      <c r="C469" s="499">
        <v>0</v>
      </c>
      <c r="D469" s="499" t="s">
        <v>59</v>
      </c>
      <c r="E469" s="500">
        <f t="shared" si="14"/>
        <v>0</v>
      </c>
      <c r="F469" s="454" t="str">
        <f t="shared" si="15"/>
        <v>否</v>
      </c>
    </row>
    <row r="470" s="163" customFormat="1" ht="36" hidden="1" customHeight="1" spans="1:6">
      <c r="A470" s="501" t="s">
        <v>920</v>
      </c>
      <c r="B470" s="498" t="s">
        <v>921</v>
      </c>
      <c r="C470" s="499">
        <v>0</v>
      </c>
      <c r="D470" s="499" t="s">
        <v>59</v>
      </c>
      <c r="E470" s="500">
        <f t="shared" si="14"/>
        <v>0</v>
      </c>
      <c r="F470" s="454" t="str">
        <f t="shared" si="15"/>
        <v>否</v>
      </c>
    </row>
    <row r="471" s="161" customFormat="1" ht="36" hidden="1" customHeight="1" spans="1:6">
      <c r="A471" s="495" t="s">
        <v>922</v>
      </c>
      <c r="B471" s="496" t="s">
        <v>923</v>
      </c>
      <c r="C471" s="499">
        <v>0</v>
      </c>
      <c r="D471" s="499">
        <v>0</v>
      </c>
      <c r="E471" s="500">
        <f t="shared" si="14"/>
        <v>0</v>
      </c>
      <c r="F471" s="454" t="str">
        <f t="shared" si="15"/>
        <v>否</v>
      </c>
    </row>
    <row r="472" s="163" customFormat="1" ht="36" hidden="1" customHeight="1" spans="1:6">
      <c r="A472" s="501" t="s">
        <v>924</v>
      </c>
      <c r="B472" s="498" t="s">
        <v>925</v>
      </c>
      <c r="C472" s="499">
        <v>0</v>
      </c>
      <c r="D472" s="499" t="s">
        <v>59</v>
      </c>
      <c r="E472" s="500">
        <f t="shared" si="14"/>
        <v>0</v>
      </c>
      <c r="F472" s="454" t="str">
        <f t="shared" si="15"/>
        <v>否</v>
      </c>
    </row>
    <row r="473" s="163" customFormat="1" ht="36" hidden="1" customHeight="1" spans="1:6">
      <c r="A473" s="501" t="s">
        <v>926</v>
      </c>
      <c r="B473" s="498" t="s">
        <v>927</v>
      </c>
      <c r="C473" s="499">
        <v>0</v>
      </c>
      <c r="D473" s="499" t="s">
        <v>59</v>
      </c>
      <c r="E473" s="500">
        <f t="shared" si="14"/>
        <v>0</v>
      </c>
      <c r="F473" s="454" t="str">
        <f t="shared" si="15"/>
        <v>否</v>
      </c>
    </row>
    <row r="474" s="163" customFormat="1" ht="36" hidden="1" customHeight="1" spans="1:6">
      <c r="A474" s="501" t="s">
        <v>928</v>
      </c>
      <c r="B474" s="498" t="s">
        <v>929</v>
      </c>
      <c r="C474" s="499">
        <v>0</v>
      </c>
      <c r="D474" s="499" t="s">
        <v>59</v>
      </c>
      <c r="E474" s="500">
        <f t="shared" si="14"/>
        <v>0</v>
      </c>
      <c r="F474" s="454" t="str">
        <f t="shared" si="15"/>
        <v>否</v>
      </c>
    </row>
    <row r="475" s="161" customFormat="1" ht="36" customHeight="1" spans="1:6">
      <c r="A475" s="495" t="s">
        <v>930</v>
      </c>
      <c r="B475" s="496" t="s">
        <v>931</v>
      </c>
      <c r="C475" s="505">
        <f>SUM(C476:C479)</f>
        <v>2002.89999999995</v>
      </c>
      <c r="D475" s="505">
        <f>SUM(D476:D479)</f>
        <v>2079.9</v>
      </c>
      <c r="E475" s="506">
        <f t="shared" si="14"/>
        <v>0.0384442558290738</v>
      </c>
      <c r="F475" s="454" t="str">
        <f t="shared" si="15"/>
        <v>是</v>
      </c>
    </row>
    <row r="476" s="163" customFormat="1" ht="36" hidden="1" customHeight="1" spans="1:6">
      <c r="A476" s="501" t="s">
        <v>932</v>
      </c>
      <c r="B476" s="498" t="s">
        <v>933</v>
      </c>
      <c r="C476" s="499">
        <v>0</v>
      </c>
      <c r="D476" s="499" t="s">
        <v>59</v>
      </c>
      <c r="E476" s="500">
        <f t="shared" si="14"/>
        <v>0</v>
      </c>
      <c r="F476" s="454" t="str">
        <f t="shared" si="15"/>
        <v>否</v>
      </c>
    </row>
    <row r="477" s="163" customFormat="1" ht="36" hidden="1" customHeight="1" spans="1:6">
      <c r="A477" s="501" t="s">
        <v>934</v>
      </c>
      <c r="B477" s="498" t="s">
        <v>935</v>
      </c>
      <c r="C477" s="499">
        <v>0</v>
      </c>
      <c r="D477" s="499" t="s">
        <v>59</v>
      </c>
      <c r="E477" s="500">
        <f t="shared" si="14"/>
        <v>0</v>
      </c>
      <c r="F477" s="454" t="str">
        <f t="shared" si="15"/>
        <v>否</v>
      </c>
    </row>
    <row r="478" s="163" customFormat="1" ht="36" hidden="1" customHeight="1" spans="1:6">
      <c r="A478" s="501" t="s">
        <v>936</v>
      </c>
      <c r="B478" s="498" t="s">
        <v>937</v>
      </c>
      <c r="C478" s="499">
        <v>0</v>
      </c>
      <c r="D478" s="499" t="s">
        <v>59</v>
      </c>
      <c r="E478" s="500">
        <f t="shared" si="14"/>
        <v>0</v>
      </c>
      <c r="F478" s="454" t="str">
        <f t="shared" si="15"/>
        <v>否</v>
      </c>
    </row>
    <row r="479" s="161" customFormat="1" ht="36" customHeight="1" spans="1:6">
      <c r="A479" s="497" t="s">
        <v>938</v>
      </c>
      <c r="B479" s="498" t="s">
        <v>939</v>
      </c>
      <c r="C479" s="499">
        <v>2002.89999999995</v>
      </c>
      <c r="D479" s="499">
        <v>2079.9</v>
      </c>
      <c r="E479" s="500">
        <f t="shared" si="14"/>
        <v>0.0384442558290738</v>
      </c>
      <c r="F479" s="454" t="str">
        <f t="shared" si="15"/>
        <v>是</v>
      </c>
    </row>
    <row r="480" s="161" customFormat="1" ht="36" customHeight="1" spans="1:6">
      <c r="A480" s="495" t="s">
        <v>92</v>
      </c>
      <c r="B480" s="496" t="s">
        <v>93</v>
      </c>
      <c r="C480" s="322">
        <f>SUM(C481,C497,C505,C516,C525,C535)</f>
        <v>1880.65409499996</v>
      </c>
      <c r="D480" s="322">
        <f>SUM(D481,D497,D505,D516,D525,D535)</f>
        <v>2184.41611</v>
      </c>
      <c r="E480" s="330">
        <f t="shared" si="14"/>
        <v>0.161519343619673</v>
      </c>
      <c r="F480" s="454" t="str">
        <f t="shared" si="15"/>
        <v>是</v>
      </c>
    </row>
    <row r="481" s="161" customFormat="1" ht="36" customHeight="1" spans="1:6">
      <c r="A481" s="495" t="s">
        <v>940</v>
      </c>
      <c r="B481" s="496" t="s">
        <v>941</v>
      </c>
      <c r="C481" s="322">
        <f>SUM(C482:C496)</f>
        <v>1130.50698799999</v>
      </c>
      <c r="D481" s="322">
        <f>SUM(D482:D496)</f>
        <v>1327.880412</v>
      </c>
      <c r="E481" s="330">
        <f t="shared" si="14"/>
        <v>0.174588415724162</v>
      </c>
      <c r="F481" s="454" t="str">
        <f t="shared" si="15"/>
        <v>是</v>
      </c>
    </row>
    <row r="482" s="161" customFormat="1" ht="36" customHeight="1" spans="1:6">
      <c r="A482" s="497" t="s">
        <v>942</v>
      </c>
      <c r="B482" s="498" t="s">
        <v>156</v>
      </c>
      <c r="C482" s="499">
        <v>211.9</v>
      </c>
      <c r="D482" s="499">
        <v>221.435836</v>
      </c>
      <c r="E482" s="500">
        <f t="shared" si="14"/>
        <v>0.0450015856536101</v>
      </c>
      <c r="F482" s="454" t="str">
        <f t="shared" si="15"/>
        <v>是</v>
      </c>
    </row>
    <row r="483" s="163" customFormat="1" ht="36" hidden="1" customHeight="1" spans="1:6">
      <c r="A483" s="501" t="s">
        <v>943</v>
      </c>
      <c r="B483" s="498" t="s">
        <v>158</v>
      </c>
      <c r="C483" s="499">
        <v>0</v>
      </c>
      <c r="D483" s="499" t="s">
        <v>59</v>
      </c>
      <c r="E483" s="500">
        <f t="shared" si="14"/>
        <v>0</v>
      </c>
      <c r="F483" s="454" t="str">
        <f t="shared" si="15"/>
        <v>否</v>
      </c>
    </row>
    <row r="484" s="163" customFormat="1" ht="36" hidden="1" customHeight="1" spans="1:6">
      <c r="A484" s="501" t="s">
        <v>944</v>
      </c>
      <c r="B484" s="498" t="s">
        <v>160</v>
      </c>
      <c r="C484" s="499">
        <v>0</v>
      </c>
      <c r="D484" s="499" t="s">
        <v>59</v>
      </c>
      <c r="E484" s="500">
        <f t="shared" si="14"/>
        <v>0</v>
      </c>
      <c r="F484" s="454" t="str">
        <f t="shared" si="15"/>
        <v>否</v>
      </c>
    </row>
    <row r="485" s="161" customFormat="1" ht="36" customHeight="1" spans="1:6">
      <c r="A485" s="497" t="s">
        <v>945</v>
      </c>
      <c r="B485" s="498" t="s">
        <v>946</v>
      </c>
      <c r="C485" s="499">
        <v>137.9</v>
      </c>
      <c r="D485" s="499">
        <v>140.614517</v>
      </c>
      <c r="E485" s="500">
        <f t="shared" si="14"/>
        <v>0.0196846773023931</v>
      </c>
      <c r="F485" s="454" t="str">
        <f t="shared" si="15"/>
        <v>是</v>
      </c>
    </row>
    <row r="486" s="163" customFormat="1" ht="36" hidden="1" customHeight="1" spans="1:6">
      <c r="A486" s="501" t="s">
        <v>947</v>
      </c>
      <c r="B486" s="498" t="s">
        <v>948</v>
      </c>
      <c r="C486" s="499">
        <v>0</v>
      </c>
      <c r="D486" s="499" t="s">
        <v>59</v>
      </c>
      <c r="E486" s="500">
        <f t="shared" si="14"/>
        <v>0</v>
      </c>
      <c r="F486" s="454" t="str">
        <f t="shared" si="15"/>
        <v>否</v>
      </c>
    </row>
    <row r="487" s="163" customFormat="1" ht="36" hidden="1" customHeight="1" spans="1:6">
      <c r="A487" s="501" t="s">
        <v>949</v>
      </c>
      <c r="B487" s="498" t="s">
        <v>950</v>
      </c>
      <c r="C487" s="499">
        <v>0</v>
      </c>
      <c r="D487" s="499" t="s">
        <v>59</v>
      </c>
      <c r="E487" s="500">
        <f t="shared" si="14"/>
        <v>0</v>
      </c>
      <c r="F487" s="454" t="str">
        <f t="shared" si="15"/>
        <v>否</v>
      </c>
    </row>
    <row r="488" s="161" customFormat="1" ht="36" customHeight="1" spans="1:6">
      <c r="A488" s="497" t="s">
        <v>951</v>
      </c>
      <c r="B488" s="498" t="s">
        <v>952</v>
      </c>
      <c r="C488" s="499">
        <v>319.9</v>
      </c>
      <c r="D488" s="499">
        <v>372.053867</v>
      </c>
      <c r="E488" s="500">
        <f t="shared" si="14"/>
        <v>0.163031781806815</v>
      </c>
      <c r="F488" s="454" t="str">
        <f t="shared" si="15"/>
        <v>是</v>
      </c>
    </row>
    <row r="489" s="161" customFormat="1" ht="36" customHeight="1" spans="1:6">
      <c r="A489" s="497" t="s">
        <v>953</v>
      </c>
      <c r="B489" s="498" t="s">
        <v>954</v>
      </c>
      <c r="C489" s="499">
        <v>20</v>
      </c>
      <c r="D489" s="499">
        <v>20</v>
      </c>
      <c r="E489" s="500">
        <f t="shared" si="14"/>
        <v>0</v>
      </c>
      <c r="F489" s="454" t="str">
        <f t="shared" si="15"/>
        <v>是</v>
      </c>
    </row>
    <row r="490" s="161" customFormat="1" ht="36" customHeight="1" spans="1:6">
      <c r="A490" s="497" t="s">
        <v>955</v>
      </c>
      <c r="B490" s="498" t="s">
        <v>956</v>
      </c>
      <c r="C490" s="499">
        <v>294.406987999988</v>
      </c>
      <c r="D490" s="499">
        <v>363.776192</v>
      </c>
      <c r="E490" s="500">
        <f t="shared" si="14"/>
        <v>0.23562349681732</v>
      </c>
      <c r="F490" s="454" t="str">
        <f t="shared" si="15"/>
        <v>是</v>
      </c>
    </row>
    <row r="491" s="163" customFormat="1" ht="36" hidden="1" customHeight="1" spans="1:6">
      <c r="A491" s="501" t="s">
        <v>957</v>
      </c>
      <c r="B491" s="498" t="s">
        <v>958</v>
      </c>
      <c r="C491" s="499">
        <v>0</v>
      </c>
      <c r="D491" s="499" t="s">
        <v>59</v>
      </c>
      <c r="E491" s="500">
        <f t="shared" si="14"/>
        <v>0</v>
      </c>
      <c r="F491" s="454" t="str">
        <f t="shared" si="15"/>
        <v>否</v>
      </c>
    </row>
    <row r="492" s="161" customFormat="1" ht="36" customHeight="1" spans="1:6">
      <c r="A492" s="497" t="s">
        <v>959</v>
      </c>
      <c r="B492" s="498" t="s">
        <v>960</v>
      </c>
      <c r="C492" s="499">
        <v>16.4</v>
      </c>
      <c r="D492" s="499">
        <v>58</v>
      </c>
      <c r="E492" s="500">
        <f t="shared" si="14"/>
        <v>2.53658536585366</v>
      </c>
      <c r="F492" s="454" t="str">
        <f t="shared" si="15"/>
        <v>是</v>
      </c>
    </row>
    <row r="493" s="163" customFormat="1" ht="36" hidden="1" customHeight="1" spans="1:6">
      <c r="A493" s="501" t="s">
        <v>961</v>
      </c>
      <c r="B493" s="498" t="s">
        <v>962</v>
      </c>
      <c r="C493" s="499">
        <v>0</v>
      </c>
      <c r="D493" s="499" t="s">
        <v>59</v>
      </c>
      <c r="E493" s="500">
        <f t="shared" si="14"/>
        <v>0</v>
      </c>
      <c r="F493" s="454" t="str">
        <f t="shared" si="15"/>
        <v>否</v>
      </c>
    </row>
    <row r="494" s="163" customFormat="1" ht="36" hidden="1" customHeight="1" spans="1:6">
      <c r="A494" s="501" t="s">
        <v>963</v>
      </c>
      <c r="B494" s="498" t="s">
        <v>964</v>
      </c>
      <c r="C494" s="499">
        <v>0</v>
      </c>
      <c r="D494" s="499" t="s">
        <v>59</v>
      </c>
      <c r="E494" s="500">
        <f t="shared" si="14"/>
        <v>0</v>
      </c>
      <c r="F494" s="454" t="str">
        <f t="shared" si="15"/>
        <v>否</v>
      </c>
    </row>
    <row r="495" s="163" customFormat="1" ht="36" hidden="1" customHeight="1" spans="1:6">
      <c r="A495" s="501" t="s">
        <v>965</v>
      </c>
      <c r="B495" s="498" t="s">
        <v>966</v>
      </c>
      <c r="C495" s="499">
        <v>0</v>
      </c>
      <c r="D495" s="499" t="s">
        <v>59</v>
      </c>
      <c r="E495" s="500">
        <f t="shared" si="14"/>
        <v>0</v>
      </c>
      <c r="F495" s="454" t="str">
        <f t="shared" si="15"/>
        <v>否</v>
      </c>
    </row>
    <row r="496" s="161" customFormat="1" ht="36" customHeight="1" spans="1:6">
      <c r="A496" s="497" t="s">
        <v>967</v>
      </c>
      <c r="B496" s="498" t="s">
        <v>968</v>
      </c>
      <c r="C496" s="499">
        <v>130</v>
      </c>
      <c r="D496" s="499">
        <v>152</v>
      </c>
      <c r="E496" s="500">
        <f t="shared" si="14"/>
        <v>0.169230769230769</v>
      </c>
      <c r="F496" s="454" t="str">
        <f t="shared" si="15"/>
        <v>是</v>
      </c>
    </row>
    <row r="497" s="161" customFormat="1" ht="36" customHeight="1" spans="1:6">
      <c r="A497" s="495" t="s">
        <v>969</v>
      </c>
      <c r="B497" s="496" t="s">
        <v>970</v>
      </c>
      <c r="C497" s="322">
        <f>SUM(C498:C504)</f>
        <v>11.6</v>
      </c>
      <c r="D497" s="322">
        <f>SUM(D498:D504)</f>
        <v>10</v>
      </c>
      <c r="E497" s="330">
        <f t="shared" si="14"/>
        <v>-0.137931034482759</v>
      </c>
      <c r="F497" s="454" t="str">
        <f t="shared" si="15"/>
        <v>是</v>
      </c>
    </row>
    <row r="498" s="163" customFormat="1" ht="36" hidden="1" customHeight="1" spans="1:6">
      <c r="A498" s="501" t="s">
        <v>971</v>
      </c>
      <c r="B498" s="498" t="s">
        <v>156</v>
      </c>
      <c r="C498" s="499">
        <v>0</v>
      </c>
      <c r="D498" s="499" t="s">
        <v>59</v>
      </c>
      <c r="E498" s="500">
        <f t="shared" si="14"/>
        <v>0</v>
      </c>
      <c r="F498" s="454" t="str">
        <f t="shared" si="15"/>
        <v>否</v>
      </c>
    </row>
    <row r="499" s="163" customFormat="1" ht="36" hidden="1" customHeight="1" spans="1:6">
      <c r="A499" s="501" t="s">
        <v>972</v>
      </c>
      <c r="B499" s="498" t="s">
        <v>158</v>
      </c>
      <c r="C499" s="499">
        <v>0</v>
      </c>
      <c r="D499" s="499" t="s">
        <v>59</v>
      </c>
      <c r="E499" s="500">
        <f t="shared" si="14"/>
        <v>0</v>
      </c>
      <c r="F499" s="454" t="str">
        <f t="shared" si="15"/>
        <v>否</v>
      </c>
    </row>
    <row r="500" s="163" customFormat="1" ht="36" hidden="1" customHeight="1" spans="1:6">
      <c r="A500" s="501" t="s">
        <v>973</v>
      </c>
      <c r="B500" s="498" t="s">
        <v>160</v>
      </c>
      <c r="C500" s="499">
        <v>0</v>
      </c>
      <c r="D500" s="499" t="s">
        <v>59</v>
      </c>
      <c r="E500" s="500">
        <f t="shared" si="14"/>
        <v>0</v>
      </c>
      <c r="F500" s="454" t="str">
        <f t="shared" si="15"/>
        <v>否</v>
      </c>
    </row>
    <row r="501" s="161" customFormat="1" ht="36" customHeight="1" spans="1:6">
      <c r="A501" s="497" t="s">
        <v>974</v>
      </c>
      <c r="B501" s="498" t="s">
        <v>975</v>
      </c>
      <c r="C501" s="499">
        <v>11.6</v>
      </c>
      <c r="D501" s="499">
        <v>10</v>
      </c>
      <c r="E501" s="500">
        <f t="shared" si="14"/>
        <v>-0.137931034482759</v>
      </c>
      <c r="F501" s="454" t="str">
        <f t="shared" si="15"/>
        <v>是</v>
      </c>
    </row>
    <row r="502" s="163" customFormat="1" ht="36" hidden="1" customHeight="1" spans="1:6">
      <c r="A502" s="501" t="s">
        <v>976</v>
      </c>
      <c r="B502" s="498" t="s">
        <v>977</v>
      </c>
      <c r="C502" s="499">
        <v>0</v>
      </c>
      <c r="D502" s="499" t="s">
        <v>59</v>
      </c>
      <c r="E502" s="500">
        <f t="shared" si="14"/>
        <v>0</v>
      </c>
      <c r="F502" s="454" t="str">
        <f t="shared" si="15"/>
        <v>否</v>
      </c>
    </row>
    <row r="503" s="163" customFormat="1" ht="36" hidden="1" customHeight="1" spans="1:6">
      <c r="A503" s="501" t="s">
        <v>978</v>
      </c>
      <c r="B503" s="498" t="s">
        <v>979</v>
      </c>
      <c r="C503" s="499">
        <v>0</v>
      </c>
      <c r="D503" s="499" t="s">
        <v>59</v>
      </c>
      <c r="E503" s="500">
        <f t="shared" si="14"/>
        <v>0</v>
      </c>
      <c r="F503" s="454" t="str">
        <f t="shared" si="15"/>
        <v>否</v>
      </c>
    </row>
    <row r="504" s="163" customFormat="1" ht="36" hidden="1" customHeight="1" spans="1:6">
      <c r="A504" s="501" t="s">
        <v>980</v>
      </c>
      <c r="B504" s="498" t="s">
        <v>981</v>
      </c>
      <c r="C504" s="499">
        <v>0</v>
      </c>
      <c r="D504" s="499" t="s">
        <v>59</v>
      </c>
      <c r="E504" s="500">
        <f t="shared" si="14"/>
        <v>0</v>
      </c>
      <c r="F504" s="454" t="str">
        <f t="shared" si="15"/>
        <v>否</v>
      </c>
    </row>
    <row r="505" s="161" customFormat="1" ht="36" customHeight="1" spans="1:6">
      <c r="A505" s="495" t="s">
        <v>982</v>
      </c>
      <c r="B505" s="496" t="s">
        <v>983</v>
      </c>
      <c r="C505" s="322">
        <f>SUM(C506:C515)</f>
        <v>231.829182999992</v>
      </c>
      <c r="D505" s="322">
        <f>SUM(D506:D515)</f>
        <v>236.783325</v>
      </c>
      <c r="E505" s="330">
        <f t="shared" si="14"/>
        <v>0.0213697945008422</v>
      </c>
      <c r="F505" s="454" t="str">
        <f t="shared" si="15"/>
        <v>是</v>
      </c>
    </row>
    <row r="506" s="163" customFormat="1" ht="36" hidden="1" customHeight="1" spans="1:6">
      <c r="A506" s="501" t="s">
        <v>984</v>
      </c>
      <c r="B506" s="498" t="s">
        <v>156</v>
      </c>
      <c r="C506" s="499">
        <v>0</v>
      </c>
      <c r="D506" s="499" t="s">
        <v>59</v>
      </c>
      <c r="E506" s="500">
        <f t="shared" si="14"/>
        <v>0</v>
      </c>
      <c r="F506" s="454" t="str">
        <f t="shared" si="15"/>
        <v>否</v>
      </c>
    </row>
    <row r="507" s="163" customFormat="1" ht="36" hidden="1" customHeight="1" spans="1:6">
      <c r="A507" s="501" t="s">
        <v>985</v>
      </c>
      <c r="B507" s="498" t="s">
        <v>158</v>
      </c>
      <c r="C507" s="499">
        <v>0</v>
      </c>
      <c r="D507" s="499" t="s">
        <v>59</v>
      </c>
      <c r="E507" s="500">
        <f t="shared" si="14"/>
        <v>0</v>
      </c>
      <c r="F507" s="454" t="str">
        <f t="shared" si="15"/>
        <v>否</v>
      </c>
    </row>
    <row r="508" s="163" customFormat="1" ht="36" hidden="1" customHeight="1" spans="1:6">
      <c r="A508" s="501" t="s">
        <v>986</v>
      </c>
      <c r="B508" s="498" t="s">
        <v>160</v>
      </c>
      <c r="C508" s="499">
        <v>0</v>
      </c>
      <c r="D508" s="499" t="s">
        <v>59</v>
      </c>
      <c r="E508" s="500">
        <f t="shared" si="14"/>
        <v>0</v>
      </c>
      <c r="F508" s="454" t="str">
        <f t="shared" si="15"/>
        <v>否</v>
      </c>
    </row>
    <row r="509" s="163" customFormat="1" ht="36" hidden="1" customHeight="1" spans="1:6">
      <c r="A509" s="501" t="s">
        <v>987</v>
      </c>
      <c r="B509" s="498" t="s">
        <v>988</v>
      </c>
      <c r="C509" s="499">
        <v>0</v>
      </c>
      <c r="D509" s="499" t="s">
        <v>59</v>
      </c>
      <c r="E509" s="500">
        <f t="shared" si="14"/>
        <v>0</v>
      </c>
      <c r="F509" s="454" t="str">
        <f t="shared" si="15"/>
        <v>否</v>
      </c>
    </row>
    <row r="510" s="163" customFormat="1" ht="36" hidden="1" customHeight="1" spans="1:6">
      <c r="A510" s="501" t="s">
        <v>989</v>
      </c>
      <c r="B510" s="498" t="s">
        <v>990</v>
      </c>
      <c r="C510" s="499">
        <v>0</v>
      </c>
      <c r="D510" s="499" t="s">
        <v>59</v>
      </c>
      <c r="E510" s="500">
        <f t="shared" si="14"/>
        <v>0</v>
      </c>
      <c r="F510" s="454" t="str">
        <f t="shared" si="15"/>
        <v>否</v>
      </c>
    </row>
    <row r="511" s="163" customFormat="1" ht="36" hidden="1" customHeight="1" spans="1:6">
      <c r="A511" s="501" t="s">
        <v>991</v>
      </c>
      <c r="B511" s="498" t="s">
        <v>992</v>
      </c>
      <c r="C511" s="499">
        <v>0</v>
      </c>
      <c r="D511" s="499" t="s">
        <v>59</v>
      </c>
      <c r="E511" s="500">
        <f t="shared" si="14"/>
        <v>0</v>
      </c>
      <c r="F511" s="454" t="str">
        <f t="shared" si="15"/>
        <v>否</v>
      </c>
    </row>
    <row r="512" s="161" customFormat="1" ht="36" customHeight="1" spans="1:6">
      <c r="A512" s="497" t="s">
        <v>993</v>
      </c>
      <c r="B512" s="498" t="s">
        <v>994</v>
      </c>
      <c r="C512" s="499">
        <v>231.829182999992</v>
      </c>
      <c r="D512" s="499">
        <v>236.783325</v>
      </c>
      <c r="E512" s="500">
        <f t="shared" si="14"/>
        <v>0.0213697945008422</v>
      </c>
      <c r="F512" s="454" t="str">
        <f t="shared" si="15"/>
        <v>是</v>
      </c>
    </row>
    <row r="513" s="161" customFormat="1" ht="36" hidden="1" customHeight="1" spans="1:6">
      <c r="A513" s="497" t="s">
        <v>995</v>
      </c>
      <c r="B513" s="498" t="s">
        <v>996</v>
      </c>
      <c r="C513" s="499">
        <v>0</v>
      </c>
      <c r="D513" s="499" t="s">
        <v>59</v>
      </c>
      <c r="E513" s="500">
        <f t="shared" si="14"/>
        <v>0</v>
      </c>
      <c r="F513" s="454" t="str">
        <f t="shared" si="15"/>
        <v>否</v>
      </c>
    </row>
    <row r="514" s="163" customFormat="1" ht="36" hidden="1" customHeight="1" spans="1:6">
      <c r="A514" s="501" t="s">
        <v>997</v>
      </c>
      <c r="B514" s="498" t="s">
        <v>998</v>
      </c>
      <c r="C514" s="499">
        <v>0</v>
      </c>
      <c r="D514" s="499" t="s">
        <v>59</v>
      </c>
      <c r="E514" s="500">
        <f t="shared" si="14"/>
        <v>0</v>
      </c>
      <c r="F514" s="454" t="str">
        <f t="shared" si="15"/>
        <v>否</v>
      </c>
    </row>
    <row r="515" s="163" customFormat="1" ht="36" hidden="1" customHeight="1" spans="1:6">
      <c r="A515" s="501" t="s">
        <v>999</v>
      </c>
      <c r="B515" s="498" t="s">
        <v>1000</v>
      </c>
      <c r="C515" s="499">
        <v>0</v>
      </c>
      <c r="D515" s="499" t="s">
        <v>59</v>
      </c>
      <c r="E515" s="500">
        <f t="shared" si="14"/>
        <v>0</v>
      </c>
      <c r="F515" s="454" t="str">
        <f t="shared" si="15"/>
        <v>否</v>
      </c>
    </row>
    <row r="516" s="161" customFormat="1" ht="36" hidden="1" customHeight="1" spans="1:6">
      <c r="A516" s="495" t="s">
        <v>1001</v>
      </c>
      <c r="B516" s="496" t="s">
        <v>1002</v>
      </c>
      <c r="C516" s="322">
        <f>SUM(C517:C524)</f>
        <v>0</v>
      </c>
      <c r="D516" s="322">
        <f>SUM(D517:D524)</f>
        <v>0</v>
      </c>
      <c r="E516" s="330">
        <f t="shared" si="14"/>
        <v>0</v>
      </c>
      <c r="F516" s="454" t="str">
        <f t="shared" si="15"/>
        <v>否</v>
      </c>
    </row>
    <row r="517" s="163" customFormat="1" ht="36" hidden="1" customHeight="1" spans="1:6">
      <c r="A517" s="501" t="s">
        <v>1003</v>
      </c>
      <c r="B517" s="498" t="s">
        <v>156</v>
      </c>
      <c r="C517" s="499">
        <v>0</v>
      </c>
      <c r="D517" s="499" t="s">
        <v>59</v>
      </c>
      <c r="E517" s="500">
        <f t="shared" ref="E517:E580" si="16">IF(C517&lt;0,"",IFERROR(D517/C517-1,0))</f>
        <v>0</v>
      </c>
      <c r="F517" s="454" t="str">
        <f t="shared" ref="F517:F580" si="17">IF(LEN(A517)=3,"是",IF(B517&lt;&gt;"",IF(SUM(C517:D517)&lt;&gt;0,"是","否"),"是"))</f>
        <v>否</v>
      </c>
    </row>
    <row r="518" s="163" customFormat="1" ht="36" hidden="1" customHeight="1" spans="1:6">
      <c r="A518" s="501" t="s">
        <v>1004</v>
      </c>
      <c r="B518" s="498" t="s">
        <v>158</v>
      </c>
      <c r="C518" s="499">
        <v>0</v>
      </c>
      <c r="D518" s="499" t="s">
        <v>59</v>
      </c>
      <c r="E518" s="500">
        <f t="shared" si="16"/>
        <v>0</v>
      </c>
      <c r="F518" s="454" t="str">
        <f t="shared" si="17"/>
        <v>否</v>
      </c>
    </row>
    <row r="519" s="163" customFormat="1" ht="36" hidden="1" customHeight="1" spans="1:6">
      <c r="A519" s="501" t="s">
        <v>1005</v>
      </c>
      <c r="B519" s="498" t="s">
        <v>160</v>
      </c>
      <c r="C519" s="499">
        <v>0</v>
      </c>
      <c r="D519" s="499" t="s">
        <v>59</v>
      </c>
      <c r="E519" s="500">
        <f t="shared" si="16"/>
        <v>0</v>
      </c>
      <c r="F519" s="454" t="str">
        <f t="shared" si="17"/>
        <v>否</v>
      </c>
    </row>
    <row r="520" s="163" customFormat="1" ht="36" hidden="1" customHeight="1" spans="1:6">
      <c r="A520" s="501" t="s">
        <v>1006</v>
      </c>
      <c r="B520" s="498" t="s">
        <v>1007</v>
      </c>
      <c r="C520" s="499">
        <v>0</v>
      </c>
      <c r="D520" s="499" t="s">
        <v>59</v>
      </c>
      <c r="E520" s="500">
        <f t="shared" si="16"/>
        <v>0</v>
      </c>
      <c r="F520" s="454" t="str">
        <f t="shared" si="17"/>
        <v>否</v>
      </c>
    </row>
    <row r="521" s="163" customFormat="1" ht="36" hidden="1" customHeight="1" spans="1:6">
      <c r="A521" s="501" t="s">
        <v>1008</v>
      </c>
      <c r="B521" s="498" t="s">
        <v>1009</v>
      </c>
      <c r="C521" s="499">
        <v>0</v>
      </c>
      <c r="D521" s="499" t="s">
        <v>59</v>
      </c>
      <c r="E521" s="500">
        <f t="shared" si="16"/>
        <v>0</v>
      </c>
      <c r="F521" s="454" t="str">
        <f t="shared" si="17"/>
        <v>否</v>
      </c>
    </row>
    <row r="522" s="163" customFormat="1" ht="36" hidden="1" customHeight="1" spans="1:6">
      <c r="A522" s="501" t="s">
        <v>1010</v>
      </c>
      <c r="B522" s="498" t="s">
        <v>1011</v>
      </c>
      <c r="C522" s="499">
        <v>0</v>
      </c>
      <c r="D522" s="499" t="s">
        <v>59</v>
      </c>
      <c r="E522" s="500">
        <f t="shared" si="16"/>
        <v>0</v>
      </c>
      <c r="F522" s="454" t="str">
        <f t="shared" si="17"/>
        <v>否</v>
      </c>
    </row>
    <row r="523" s="161" customFormat="1" ht="36" hidden="1" customHeight="1" spans="1:6">
      <c r="A523" s="497" t="s">
        <v>1012</v>
      </c>
      <c r="B523" s="498" t="s">
        <v>1013</v>
      </c>
      <c r="C523" s="499">
        <v>0</v>
      </c>
      <c r="D523" s="499" t="s">
        <v>59</v>
      </c>
      <c r="E523" s="500">
        <f t="shared" si="16"/>
        <v>0</v>
      </c>
      <c r="F523" s="454" t="str">
        <f t="shared" si="17"/>
        <v>否</v>
      </c>
    </row>
    <row r="524" s="163" customFormat="1" ht="36" hidden="1" customHeight="1" spans="1:6">
      <c r="A524" s="501" t="s">
        <v>1014</v>
      </c>
      <c r="B524" s="498" t="s">
        <v>1015</v>
      </c>
      <c r="C524" s="499">
        <v>0</v>
      </c>
      <c r="D524" s="499" t="s">
        <v>59</v>
      </c>
      <c r="E524" s="500">
        <f t="shared" si="16"/>
        <v>0</v>
      </c>
      <c r="F524" s="454" t="str">
        <f t="shared" si="17"/>
        <v>否</v>
      </c>
    </row>
    <row r="525" s="161" customFormat="1" ht="36" customHeight="1" spans="1:6">
      <c r="A525" s="495" t="s">
        <v>1016</v>
      </c>
      <c r="B525" s="496" t="s">
        <v>1017</v>
      </c>
      <c r="C525" s="322">
        <f>SUM(C526:C534)</f>
        <v>506.717923999977</v>
      </c>
      <c r="D525" s="322">
        <f>SUM(D526:D534)</f>
        <v>609.752373</v>
      </c>
      <c r="E525" s="330">
        <f t="shared" si="16"/>
        <v>0.203336894394183</v>
      </c>
      <c r="F525" s="454" t="str">
        <f t="shared" si="17"/>
        <v>是</v>
      </c>
    </row>
    <row r="526" s="163" customFormat="1" ht="36" hidden="1" customHeight="1" spans="1:6">
      <c r="A526" s="501" t="s">
        <v>1018</v>
      </c>
      <c r="B526" s="498" t="s">
        <v>156</v>
      </c>
      <c r="C526" s="499">
        <v>0</v>
      </c>
      <c r="D526" s="499" t="s">
        <v>59</v>
      </c>
      <c r="E526" s="500">
        <f t="shared" si="16"/>
        <v>0</v>
      </c>
      <c r="F526" s="454" t="str">
        <f t="shared" si="17"/>
        <v>否</v>
      </c>
    </row>
    <row r="527" s="163" customFormat="1" ht="36" hidden="1" customHeight="1" spans="1:6">
      <c r="A527" s="501" t="s">
        <v>1019</v>
      </c>
      <c r="B527" s="498" t="s">
        <v>158</v>
      </c>
      <c r="C527" s="499">
        <v>0</v>
      </c>
      <c r="D527" s="499" t="s">
        <v>59</v>
      </c>
      <c r="E527" s="500">
        <f t="shared" si="16"/>
        <v>0</v>
      </c>
      <c r="F527" s="454" t="str">
        <f t="shared" si="17"/>
        <v>否</v>
      </c>
    </row>
    <row r="528" s="163" customFormat="1" ht="36" hidden="1" customHeight="1" spans="1:6">
      <c r="A528" s="501" t="s">
        <v>1020</v>
      </c>
      <c r="B528" s="498" t="s">
        <v>160</v>
      </c>
      <c r="C528" s="499">
        <v>0</v>
      </c>
      <c r="D528" s="499" t="s">
        <v>59</v>
      </c>
      <c r="E528" s="500">
        <f t="shared" si="16"/>
        <v>0</v>
      </c>
      <c r="F528" s="454" t="str">
        <f t="shared" si="17"/>
        <v>否</v>
      </c>
    </row>
    <row r="529" s="163" customFormat="1" ht="36" hidden="1" customHeight="1" spans="1:6">
      <c r="A529" s="501" t="s">
        <v>1021</v>
      </c>
      <c r="B529" s="498" t="s">
        <v>1022</v>
      </c>
      <c r="C529" s="499" t="s">
        <v>59</v>
      </c>
      <c r="D529" s="499" t="s">
        <v>59</v>
      </c>
      <c r="E529" s="500">
        <f t="shared" si="16"/>
        <v>0</v>
      </c>
      <c r="F529" s="454" t="str">
        <f t="shared" si="17"/>
        <v>否</v>
      </c>
    </row>
    <row r="530" s="163" customFormat="1" ht="36" hidden="1" customHeight="1" spans="1:6">
      <c r="A530" s="501" t="s">
        <v>1023</v>
      </c>
      <c r="B530" s="498" t="s">
        <v>1024</v>
      </c>
      <c r="C530" s="499" t="s">
        <v>59</v>
      </c>
      <c r="D530" s="499" t="s">
        <v>59</v>
      </c>
      <c r="E530" s="500">
        <f t="shared" si="16"/>
        <v>0</v>
      </c>
      <c r="F530" s="454" t="str">
        <f t="shared" si="17"/>
        <v>否</v>
      </c>
    </row>
    <row r="531" s="163" customFormat="1" ht="36" hidden="1" customHeight="1" spans="1:6">
      <c r="A531" s="501" t="s">
        <v>1025</v>
      </c>
      <c r="B531" s="498" t="s">
        <v>1026</v>
      </c>
      <c r="C531" s="499">
        <v>0</v>
      </c>
      <c r="D531" s="499" t="s">
        <v>59</v>
      </c>
      <c r="E531" s="500">
        <f t="shared" si="16"/>
        <v>0</v>
      </c>
      <c r="F531" s="454" t="str">
        <f t="shared" si="17"/>
        <v>否</v>
      </c>
    </row>
    <row r="532" s="163" customFormat="1" ht="36" hidden="1" customHeight="1" spans="1:6">
      <c r="A532" s="515" t="s">
        <v>1027</v>
      </c>
      <c r="B532" s="498" t="s">
        <v>1028</v>
      </c>
      <c r="C532" s="499">
        <v>0</v>
      </c>
      <c r="D532" s="499" t="s">
        <v>59</v>
      </c>
      <c r="E532" s="500">
        <f t="shared" si="16"/>
        <v>0</v>
      </c>
      <c r="F532" s="454" t="str">
        <f t="shared" si="17"/>
        <v>否</v>
      </c>
    </row>
    <row r="533" s="161" customFormat="1" ht="36" customHeight="1" spans="1:6">
      <c r="A533" s="516" t="s">
        <v>1029</v>
      </c>
      <c r="B533" s="498" t="s">
        <v>1030</v>
      </c>
      <c r="C533" s="499">
        <v>506.717923999977</v>
      </c>
      <c r="D533" s="499">
        <v>609.752373</v>
      </c>
      <c r="E533" s="500">
        <f t="shared" si="16"/>
        <v>0.203336894394183</v>
      </c>
      <c r="F533" s="454" t="str">
        <f t="shared" si="17"/>
        <v>是</v>
      </c>
    </row>
    <row r="534" s="163" customFormat="1" ht="36" hidden="1" customHeight="1" spans="1:6">
      <c r="A534" s="501" t="s">
        <v>1031</v>
      </c>
      <c r="B534" s="498" t="s">
        <v>1032</v>
      </c>
      <c r="C534" s="499">
        <v>0</v>
      </c>
      <c r="D534" s="499" t="s">
        <v>59</v>
      </c>
      <c r="E534" s="500">
        <f t="shared" si="16"/>
        <v>0</v>
      </c>
      <c r="F534" s="454" t="str">
        <f t="shared" si="17"/>
        <v>否</v>
      </c>
    </row>
    <row r="535" s="161" customFormat="1" ht="36" hidden="1" customHeight="1" spans="1:6">
      <c r="A535" s="495" t="s">
        <v>1033</v>
      </c>
      <c r="B535" s="496" t="s">
        <v>1034</v>
      </c>
      <c r="C535" s="322">
        <f>SUM(C536:C538)</f>
        <v>0</v>
      </c>
      <c r="D535" s="322">
        <f>SUM(D536:D538)</f>
        <v>0</v>
      </c>
      <c r="E535" s="330">
        <f t="shared" si="16"/>
        <v>0</v>
      </c>
      <c r="F535" s="454" t="str">
        <f t="shared" si="17"/>
        <v>否</v>
      </c>
    </row>
    <row r="536" s="163" customFormat="1" ht="36" hidden="1" customHeight="1" spans="1:6">
      <c r="A536" s="501" t="s">
        <v>1035</v>
      </c>
      <c r="B536" s="498" t="s">
        <v>1036</v>
      </c>
      <c r="C536" s="499">
        <v>0</v>
      </c>
      <c r="D536" s="499" t="s">
        <v>59</v>
      </c>
      <c r="E536" s="500">
        <f t="shared" si="16"/>
        <v>0</v>
      </c>
      <c r="F536" s="454" t="str">
        <f t="shared" si="17"/>
        <v>否</v>
      </c>
    </row>
    <row r="537" s="161" customFormat="1" ht="36" hidden="1" customHeight="1" spans="1:6">
      <c r="A537" s="497" t="s">
        <v>1037</v>
      </c>
      <c r="B537" s="498" t="s">
        <v>1038</v>
      </c>
      <c r="C537" s="499">
        <v>0</v>
      </c>
      <c r="D537" s="499" t="s">
        <v>59</v>
      </c>
      <c r="E537" s="500">
        <f t="shared" si="16"/>
        <v>0</v>
      </c>
      <c r="F537" s="454" t="str">
        <f t="shared" si="17"/>
        <v>否</v>
      </c>
    </row>
    <row r="538" s="163" customFormat="1" ht="36" hidden="1" customHeight="1" spans="1:6">
      <c r="A538" s="501" t="s">
        <v>1039</v>
      </c>
      <c r="B538" s="498" t="s">
        <v>1040</v>
      </c>
      <c r="C538" s="499">
        <v>0</v>
      </c>
      <c r="D538" s="499" t="s">
        <v>59</v>
      </c>
      <c r="E538" s="500">
        <f t="shared" si="16"/>
        <v>0</v>
      </c>
      <c r="F538" s="454" t="str">
        <f t="shared" si="17"/>
        <v>否</v>
      </c>
    </row>
    <row r="539" s="161" customFormat="1" ht="36" customHeight="1" spans="1:6">
      <c r="A539" s="495" t="s">
        <v>94</v>
      </c>
      <c r="B539" s="496" t="s">
        <v>95</v>
      </c>
      <c r="C539" s="322">
        <f>SUM(C540,C559,C568,C570,C579,C583,C593,C602,C609,C617,C626,C631,C634,C637,C640,C643,C646,C650,C655,C663,C666)</f>
        <v>35905.411348</v>
      </c>
      <c r="D539" s="322">
        <f>SUM(D540,D559,D568,D570,D579,D583,D593,D602,D609,D617,D626,D631,D634,D637,D640,D643,D646,D650,D655,D663,D666)</f>
        <v>43441.234892</v>
      </c>
      <c r="E539" s="330">
        <f t="shared" si="16"/>
        <v>0.209879883312344</v>
      </c>
      <c r="F539" s="454" t="str">
        <f t="shared" si="17"/>
        <v>是</v>
      </c>
    </row>
    <row r="540" s="161" customFormat="1" ht="36" customHeight="1" spans="1:6">
      <c r="A540" s="495" t="s">
        <v>1041</v>
      </c>
      <c r="B540" s="496" t="s">
        <v>1042</v>
      </c>
      <c r="C540" s="322">
        <f>SUM(C541:C558)</f>
        <v>837.533336000013</v>
      </c>
      <c r="D540" s="322">
        <f>SUM(D541:D558)</f>
        <v>903.809697</v>
      </c>
      <c r="E540" s="330">
        <f t="shared" si="16"/>
        <v>0.0791328036165311</v>
      </c>
      <c r="F540" s="454" t="str">
        <f t="shared" si="17"/>
        <v>是</v>
      </c>
    </row>
    <row r="541" s="161" customFormat="1" ht="36" customHeight="1" spans="1:6">
      <c r="A541" s="497" t="s">
        <v>1043</v>
      </c>
      <c r="B541" s="498" t="s">
        <v>156</v>
      </c>
      <c r="C541" s="499">
        <v>307.7</v>
      </c>
      <c r="D541" s="499">
        <v>391.769094</v>
      </c>
      <c r="E541" s="500">
        <f t="shared" si="16"/>
        <v>0.273217725056874</v>
      </c>
      <c r="F541" s="454" t="str">
        <f t="shared" si="17"/>
        <v>是</v>
      </c>
    </row>
    <row r="542" s="163" customFormat="1" ht="36" hidden="1" customHeight="1" spans="1:6">
      <c r="A542" s="501" t="s">
        <v>1044</v>
      </c>
      <c r="B542" s="498" t="s">
        <v>158</v>
      </c>
      <c r="C542" s="499">
        <v>0</v>
      </c>
      <c r="D542" s="499" t="s">
        <v>59</v>
      </c>
      <c r="E542" s="500">
        <f t="shared" si="16"/>
        <v>0</v>
      </c>
      <c r="F542" s="454" t="str">
        <f t="shared" si="17"/>
        <v>否</v>
      </c>
    </row>
    <row r="543" s="163" customFormat="1" ht="36" hidden="1" customHeight="1" spans="1:6">
      <c r="A543" s="501" t="s">
        <v>1045</v>
      </c>
      <c r="B543" s="498" t="s">
        <v>160</v>
      </c>
      <c r="C543" s="499">
        <v>0</v>
      </c>
      <c r="D543" s="499" t="s">
        <v>59</v>
      </c>
      <c r="E543" s="500">
        <f t="shared" si="16"/>
        <v>0</v>
      </c>
      <c r="F543" s="454" t="str">
        <f t="shared" si="17"/>
        <v>否</v>
      </c>
    </row>
    <row r="544" s="163" customFormat="1" ht="36" hidden="1" customHeight="1" spans="1:6">
      <c r="A544" s="501" t="s">
        <v>1046</v>
      </c>
      <c r="B544" s="498" t="s">
        <v>1047</v>
      </c>
      <c r="C544" s="499">
        <v>0</v>
      </c>
      <c r="D544" s="499" t="s">
        <v>59</v>
      </c>
      <c r="E544" s="500">
        <f t="shared" si="16"/>
        <v>0</v>
      </c>
      <c r="F544" s="454" t="str">
        <f t="shared" si="17"/>
        <v>否</v>
      </c>
    </row>
    <row r="545" s="163" customFormat="1" ht="36" hidden="1" customHeight="1" spans="1:6">
      <c r="A545" s="501" t="s">
        <v>1048</v>
      </c>
      <c r="B545" s="498" t="s">
        <v>1049</v>
      </c>
      <c r="C545" s="499">
        <v>0</v>
      </c>
      <c r="D545" s="499" t="s">
        <v>59</v>
      </c>
      <c r="E545" s="500">
        <f t="shared" si="16"/>
        <v>0</v>
      </c>
      <c r="F545" s="454" t="str">
        <f t="shared" si="17"/>
        <v>否</v>
      </c>
    </row>
    <row r="546" s="161" customFormat="1" ht="36" customHeight="1" spans="1:6">
      <c r="A546" s="497" t="s">
        <v>1050</v>
      </c>
      <c r="B546" s="498" t="s">
        <v>1051</v>
      </c>
      <c r="C546" s="499">
        <v>134.052163000011</v>
      </c>
      <c r="D546" s="499">
        <v>138.923842</v>
      </c>
      <c r="E546" s="500">
        <f t="shared" si="16"/>
        <v>0.036341666489847</v>
      </c>
      <c r="F546" s="454" t="str">
        <f t="shared" si="17"/>
        <v>是</v>
      </c>
    </row>
    <row r="547" s="163" customFormat="1" ht="36" hidden="1" customHeight="1" spans="1:6">
      <c r="A547" s="501" t="s">
        <v>1052</v>
      </c>
      <c r="B547" s="498" t="s">
        <v>1053</v>
      </c>
      <c r="C547" s="499">
        <v>0</v>
      </c>
      <c r="D547" s="499" t="s">
        <v>59</v>
      </c>
      <c r="E547" s="500">
        <f t="shared" si="16"/>
        <v>0</v>
      </c>
      <c r="F547" s="454" t="str">
        <f t="shared" si="17"/>
        <v>否</v>
      </c>
    </row>
    <row r="548" s="161" customFormat="1" ht="36" customHeight="1" spans="1:6">
      <c r="A548" s="497" t="s">
        <v>1054</v>
      </c>
      <c r="B548" s="498" t="s">
        <v>257</v>
      </c>
      <c r="C548" s="499">
        <v>3</v>
      </c>
      <c r="D548" s="499">
        <v>3</v>
      </c>
      <c r="E548" s="500">
        <f t="shared" si="16"/>
        <v>0</v>
      </c>
      <c r="F548" s="454" t="str">
        <f t="shared" si="17"/>
        <v>是</v>
      </c>
    </row>
    <row r="549" s="161" customFormat="1" ht="36" customHeight="1" spans="1:6">
      <c r="A549" s="497" t="s">
        <v>1055</v>
      </c>
      <c r="B549" s="498" t="s">
        <v>1056</v>
      </c>
      <c r="C549" s="499">
        <v>317.781173000002</v>
      </c>
      <c r="D549" s="499">
        <v>300.670361</v>
      </c>
      <c r="E549" s="500">
        <f t="shared" si="16"/>
        <v>-0.0538446372970053</v>
      </c>
      <c r="F549" s="454" t="str">
        <f t="shared" si="17"/>
        <v>是</v>
      </c>
    </row>
    <row r="550" s="163" customFormat="1" ht="36" hidden="1" customHeight="1" spans="1:6">
      <c r="A550" s="501" t="s">
        <v>1057</v>
      </c>
      <c r="B550" s="498" t="s">
        <v>1058</v>
      </c>
      <c r="C550" s="499">
        <v>0</v>
      </c>
      <c r="D550" s="499" t="s">
        <v>59</v>
      </c>
      <c r="E550" s="500">
        <f t="shared" si="16"/>
        <v>0</v>
      </c>
      <c r="F550" s="454" t="str">
        <f t="shared" si="17"/>
        <v>否</v>
      </c>
    </row>
    <row r="551" s="163" customFormat="1" ht="36" hidden="1" customHeight="1" spans="1:6">
      <c r="A551" s="501" t="s">
        <v>1059</v>
      </c>
      <c r="B551" s="498" t="s">
        <v>1060</v>
      </c>
      <c r="C551" s="499">
        <v>0</v>
      </c>
      <c r="D551" s="499" t="s">
        <v>59</v>
      </c>
      <c r="E551" s="500">
        <f t="shared" si="16"/>
        <v>0</v>
      </c>
      <c r="F551" s="454" t="str">
        <f t="shared" si="17"/>
        <v>否</v>
      </c>
    </row>
    <row r="552" s="163" customFormat="1" ht="36" hidden="1" customHeight="1" spans="1:6">
      <c r="A552" s="501" t="s">
        <v>1061</v>
      </c>
      <c r="B552" s="498" t="s">
        <v>1062</v>
      </c>
      <c r="C552" s="499">
        <v>0</v>
      </c>
      <c r="D552" s="499" t="s">
        <v>59</v>
      </c>
      <c r="E552" s="500">
        <f t="shared" si="16"/>
        <v>0</v>
      </c>
      <c r="F552" s="454" t="str">
        <f t="shared" si="17"/>
        <v>否</v>
      </c>
    </row>
    <row r="553" s="163" customFormat="1" ht="36" hidden="1" customHeight="1" spans="1:6">
      <c r="A553" s="503" t="s">
        <v>1063</v>
      </c>
      <c r="B553" s="514" t="s">
        <v>324</v>
      </c>
      <c r="C553" s="499">
        <v>0</v>
      </c>
      <c r="D553" s="499" t="s">
        <v>59</v>
      </c>
      <c r="E553" s="500">
        <f t="shared" si="16"/>
        <v>0</v>
      </c>
      <c r="F553" s="454" t="str">
        <f t="shared" si="17"/>
        <v>否</v>
      </c>
    </row>
    <row r="554" s="163" customFormat="1" ht="36" hidden="1" customHeight="1" spans="1:6">
      <c r="A554" s="503" t="s">
        <v>1064</v>
      </c>
      <c r="B554" s="514" t="s">
        <v>326</v>
      </c>
      <c r="C554" s="499">
        <v>0</v>
      </c>
      <c r="D554" s="499" t="s">
        <v>59</v>
      </c>
      <c r="E554" s="500">
        <f t="shared" si="16"/>
        <v>0</v>
      </c>
      <c r="F554" s="454" t="str">
        <f t="shared" si="17"/>
        <v>否</v>
      </c>
    </row>
    <row r="555" s="163" customFormat="1" ht="36" hidden="1" customHeight="1" spans="1:6">
      <c r="A555" s="503" t="s">
        <v>1065</v>
      </c>
      <c r="B555" s="514" t="s">
        <v>328</v>
      </c>
      <c r="C555" s="499">
        <v>0</v>
      </c>
      <c r="D555" s="499" t="s">
        <v>59</v>
      </c>
      <c r="E555" s="500">
        <f t="shared" si="16"/>
        <v>0</v>
      </c>
      <c r="F555" s="454" t="str">
        <f t="shared" si="17"/>
        <v>否</v>
      </c>
    </row>
    <row r="556" s="163" customFormat="1" ht="36" hidden="1" customHeight="1" spans="1:6">
      <c r="A556" s="503" t="s">
        <v>1066</v>
      </c>
      <c r="B556" s="514" t="s">
        <v>330</v>
      </c>
      <c r="C556" s="499">
        <v>0</v>
      </c>
      <c r="D556" s="499" t="s">
        <v>59</v>
      </c>
      <c r="E556" s="500">
        <f t="shared" si="16"/>
        <v>0</v>
      </c>
      <c r="F556" s="454" t="str">
        <f t="shared" si="17"/>
        <v>否</v>
      </c>
    </row>
    <row r="557" s="163" customFormat="1" ht="36" hidden="1" customHeight="1" spans="1:6">
      <c r="A557" s="503" t="s">
        <v>1067</v>
      </c>
      <c r="B557" s="514" t="s">
        <v>174</v>
      </c>
      <c r="C557" s="499">
        <v>0</v>
      </c>
      <c r="D557" s="499" t="s">
        <v>59</v>
      </c>
      <c r="E557" s="500">
        <f t="shared" si="16"/>
        <v>0</v>
      </c>
      <c r="F557" s="454" t="str">
        <f t="shared" si="17"/>
        <v>否</v>
      </c>
    </row>
    <row r="558" s="161" customFormat="1" ht="36" customHeight="1" spans="1:6">
      <c r="A558" s="497" t="s">
        <v>1068</v>
      </c>
      <c r="B558" s="498" t="s">
        <v>1069</v>
      </c>
      <c r="C558" s="499">
        <v>75</v>
      </c>
      <c r="D558" s="499">
        <v>69.4464</v>
      </c>
      <c r="E558" s="500">
        <f t="shared" si="16"/>
        <v>-0.074048</v>
      </c>
      <c r="F558" s="454" t="str">
        <f t="shared" si="17"/>
        <v>是</v>
      </c>
    </row>
    <row r="559" s="161" customFormat="1" ht="36" customHeight="1" spans="1:6">
      <c r="A559" s="495" t="s">
        <v>1070</v>
      </c>
      <c r="B559" s="496" t="s">
        <v>1071</v>
      </c>
      <c r="C559" s="322">
        <f>SUM(C560:C567)</f>
        <v>381.382152000022</v>
      </c>
      <c r="D559" s="322">
        <f>SUM(D560:D567)</f>
        <v>423.747167</v>
      </c>
      <c r="E559" s="330">
        <f t="shared" si="16"/>
        <v>0.111082846372884</v>
      </c>
      <c r="F559" s="454" t="str">
        <f t="shared" si="17"/>
        <v>是</v>
      </c>
    </row>
    <row r="560" s="161" customFormat="1" ht="36" customHeight="1" spans="1:6">
      <c r="A560" s="497" t="s">
        <v>1072</v>
      </c>
      <c r="B560" s="498" t="s">
        <v>156</v>
      </c>
      <c r="C560" s="499">
        <v>131.643470000005</v>
      </c>
      <c r="D560" s="499">
        <v>167.693623</v>
      </c>
      <c r="E560" s="500">
        <f t="shared" si="16"/>
        <v>0.273846875959693</v>
      </c>
      <c r="F560" s="454" t="str">
        <f t="shared" si="17"/>
        <v>是</v>
      </c>
    </row>
    <row r="561" s="163" customFormat="1" ht="36" hidden="1" customHeight="1" spans="1:6">
      <c r="A561" s="501" t="s">
        <v>1073</v>
      </c>
      <c r="B561" s="498" t="s">
        <v>158</v>
      </c>
      <c r="C561" s="499">
        <v>0</v>
      </c>
      <c r="D561" s="499" t="s">
        <v>59</v>
      </c>
      <c r="E561" s="500">
        <f t="shared" si="16"/>
        <v>0</v>
      </c>
      <c r="F561" s="454" t="str">
        <f t="shared" si="17"/>
        <v>否</v>
      </c>
    </row>
    <row r="562" s="161" customFormat="1" ht="36" customHeight="1" spans="1:6">
      <c r="A562" s="497" t="s">
        <v>1074</v>
      </c>
      <c r="B562" s="498" t="s">
        <v>160</v>
      </c>
      <c r="C562" s="499">
        <v>189.338681999993</v>
      </c>
      <c r="D562" s="499">
        <v>204.579144</v>
      </c>
      <c r="E562" s="500">
        <f t="shared" si="16"/>
        <v>0.080493123956612</v>
      </c>
      <c r="F562" s="454" t="str">
        <f t="shared" si="17"/>
        <v>是</v>
      </c>
    </row>
    <row r="563" s="161" customFormat="1" ht="36" customHeight="1" spans="1:6">
      <c r="A563" s="497" t="s">
        <v>1075</v>
      </c>
      <c r="B563" s="498" t="s">
        <v>1076</v>
      </c>
      <c r="C563" s="499">
        <v>24</v>
      </c>
      <c r="D563" s="499" t="s">
        <v>59</v>
      </c>
      <c r="E563" s="500">
        <f t="shared" si="16"/>
        <v>0</v>
      </c>
      <c r="F563" s="454" t="str">
        <f t="shared" si="17"/>
        <v>是</v>
      </c>
    </row>
    <row r="564" s="163" customFormat="1" ht="36" hidden="1" customHeight="1" spans="1:6">
      <c r="A564" s="501" t="s">
        <v>1077</v>
      </c>
      <c r="B564" s="498" t="s">
        <v>1078</v>
      </c>
      <c r="C564" s="499">
        <v>0</v>
      </c>
      <c r="D564" s="499" t="s">
        <v>59</v>
      </c>
      <c r="E564" s="500">
        <f t="shared" si="16"/>
        <v>0</v>
      </c>
      <c r="F564" s="454" t="str">
        <f t="shared" si="17"/>
        <v>否</v>
      </c>
    </row>
    <row r="565" s="161" customFormat="1" ht="36" hidden="1" customHeight="1" spans="1:6">
      <c r="A565" s="497" t="s">
        <v>1079</v>
      </c>
      <c r="B565" s="498" t="s">
        <v>1080</v>
      </c>
      <c r="C565" s="499">
        <v>0</v>
      </c>
      <c r="D565" s="499" t="s">
        <v>59</v>
      </c>
      <c r="E565" s="500">
        <f t="shared" si="16"/>
        <v>0</v>
      </c>
      <c r="F565" s="454" t="str">
        <f t="shared" si="17"/>
        <v>否</v>
      </c>
    </row>
    <row r="566" s="442" customFormat="1" ht="36" hidden="1" customHeight="1" spans="1:9">
      <c r="A566" s="324" t="s">
        <v>1081</v>
      </c>
      <c r="B566" s="508" t="s">
        <v>1082</v>
      </c>
      <c r="C566" s="499">
        <v>0</v>
      </c>
      <c r="D566" s="499" t="s">
        <v>59</v>
      </c>
      <c r="E566" s="500">
        <f t="shared" si="16"/>
        <v>0</v>
      </c>
      <c r="F566" s="454" t="str">
        <f t="shared" si="17"/>
        <v>否</v>
      </c>
      <c r="G566" s="517"/>
      <c r="H566" s="517"/>
      <c r="I566" s="517"/>
    </row>
    <row r="567" s="161" customFormat="1" ht="36" customHeight="1" spans="1:6">
      <c r="A567" s="497" t="s">
        <v>1083</v>
      </c>
      <c r="B567" s="498" t="s">
        <v>1084</v>
      </c>
      <c r="C567" s="499">
        <v>36.4000000000238</v>
      </c>
      <c r="D567" s="499">
        <v>51.4744</v>
      </c>
      <c r="E567" s="500">
        <f t="shared" si="16"/>
        <v>0.414131868130944</v>
      </c>
      <c r="F567" s="454" t="str">
        <f t="shared" si="17"/>
        <v>是</v>
      </c>
    </row>
    <row r="568" s="161" customFormat="1" ht="36" hidden="1" customHeight="1" spans="1:6">
      <c r="A568" s="495" t="s">
        <v>1085</v>
      </c>
      <c r="B568" s="496" t="s">
        <v>1086</v>
      </c>
      <c r="C568" s="499">
        <v>0</v>
      </c>
      <c r="D568" s="499">
        <v>0</v>
      </c>
      <c r="E568" s="500">
        <f t="shared" si="16"/>
        <v>0</v>
      </c>
      <c r="F568" s="454" t="str">
        <f t="shared" si="17"/>
        <v>否</v>
      </c>
    </row>
    <row r="569" s="163" customFormat="1" ht="36" hidden="1" customHeight="1" spans="1:6">
      <c r="A569" s="501" t="s">
        <v>1087</v>
      </c>
      <c r="B569" s="498" t="s">
        <v>1088</v>
      </c>
      <c r="C569" s="499">
        <v>0</v>
      </c>
      <c r="D569" s="499" t="s">
        <v>59</v>
      </c>
      <c r="E569" s="500">
        <f t="shared" si="16"/>
        <v>0</v>
      </c>
      <c r="F569" s="454" t="str">
        <f t="shared" si="17"/>
        <v>否</v>
      </c>
    </row>
    <row r="570" s="161" customFormat="1" ht="36" customHeight="1" spans="1:6">
      <c r="A570" s="495" t="s">
        <v>1089</v>
      </c>
      <c r="B570" s="496" t="s">
        <v>1090</v>
      </c>
      <c r="C570" s="322">
        <f>SUM(C571:C578)</f>
        <v>22213.828077</v>
      </c>
      <c r="D570" s="322">
        <f>SUM(D571:D578)</f>
        <v>29765.269682</v>
      </c>
      <c r="E570" s="330">
        <f t="shared" si="16"/>
        <v>0.339943281222147</v>
      </c>
      <c r="F570" s="454" t="str">
        <f t="shared" si="17"/>
        <v>是</v>
      </c>
    </row>
    <row r="571" s="161" customFormat="1" ht="36" customHeight="1" spans="1:6">
      <c r="A571" s="497" t="s">
        <v>1091</v>
      </c>
      <c r="B571" s="498" t="s">
        <v>1092</v>
      </c>
      <c r="C571" s="499">
        <v>533.339999999976</v>
      </c>
      <c r="D571" s="499">
        <v>552.96</v>
      </c>
      <c r="E571" s="500">
        <f t="shared" si="16"/>
        <v>0.0367870401620447</v>
      </c>
      <c r="F571" s="454" t="str">
        <f t="shared" si="17"/>
        <v>是</v>
      </c>
    </row>
    <row r="572" s="161" customFormat="1" ht="36" customHeight="1" spans="1:6">
      <c r="A572" s="497" t="s">
        <v>1093</v>
      </c>
      <c r="B572" s="498" t="s">
        <v>1094</v>
      </c>
      <c r="C572" s="499">
        <v>1520.82</v>
      </c>
      <c r="D572" s="499">
        <v>1560.9</v>
      </c>
      <c r="E572" s="500">
        <f t="shared" si="16"/>
        <v>0.0263542036532924</v>
      </c>
      <c r="F572" s="454" t="str">
        <f t="shared" si="17"/>
        <v>是</v>
      </c>
    </row>
    <row r="573" s="161" customFormat="1" ht="36" customHeight="1" spans="1:6">
      <c r="A573" s="497" t="s">
        <v>1095</v>
      </c>
      <c r="B573" s="498" t="s">
        <v>1096</v>
      </c>
      <c r="C573" s="499">
        <v>15</v>
      </c>
      <c r="D573" s="499">
        <v>15</v>
      </c>
      <c r="E573" s="500">
        <f t="shared" si="16"/>
        <v>0</v>
      </c>
      <c r="F573" s="454" t="str">
        <f t="shared" si="17"/>
        <v>是</v>
      </c>
    </row>
    <row r="574" s="161" customFormat="1" ht="36" customHeight="1" spans="1:6">
      <c r="A574" s="497" t="s">
        <v>1097</v>
      </c>
      <c r="B574" s="498" t="s">
        <v>1098</v>
      </c>
      <c r="C574" s="499">
        <v>9784.74990100002</v>
      </c>
      <c r="D574" s="499">
        <v>10350.832525</v>
      </c>
      <c r="E574" s="500">
        <f t="shared" si="16"/>
        <v>0.0578535608704853</v>
      </c>
      <c r="F574" s="454" t="str">
        <f t="shared" si="17"/>
        <v>是</v>
      </c>
    </row>
    <row r="575" s="161" customFormat="1" ht="36" customHeight="1" spans="1:6">
      <c r="A575" s="497" t="s">
        <v>1099</v>
      </c>
      <c r="B575" s="498" t="s">
        <v>1100</v>
      </c>
      <c r="C575" s="499">
        <v>1755.60215700002</v>
      </c>
      <c r="D575" s="499">
        <v>5855.863217</v>
      </c>
      <c r="E575" s="500">
        <f t="shared" si="16"/>
        <v>2.33552974610519</v>
      </c>
      <c r="F575" s="454" t="str">
        <f t="shared" si="17"/>
        <v>是</v>
      </c>
    </row>
    <row r="576" s="161" customFormat="1" ht="36" customHeight="1" spans="1:6">
      <c r="A576" s="497" t="s">
        <v>1101</v>
      </c>
      <c r="B576" s="498" t="s">
        <v>1102</v>
      </c>
      <c r="C576" s="499">
        <v>5834.31601899996</v>
      </c>
      <c r="D576" s="499">
        <v>8809.71394</v>
      </c>
      <c r="E576" s="500">
        <f t="shared" si="16"/>
        <v>0.509982303205791</v>
      </c>
      <c r="F576" s="454" t="str">
        <f t="shared" si="17"/>
        <v>是</v>
      </c>
    </row>
    <row r="577" s="163" customFormat="1" ht="36" hidden="1" customHeight="1" spans="1:6">
      <c r="A577" s="503" t="s">
        <v>1103</v>
      </c>
      <c r="B577" s="514" t="s">
        <v>1104</v>
      </c>
      <c r="C577" s="499">
        <v>0</v>
      </c>
      <c r="D577" s="499" t="s">
        <v>59</v>
      </c>
      <c r="E577" s="500">
        <f t="shared" si="16"/>
        <v>0</v>
      </c>
      <c r="F577" s="454" t="str">
        <f t="shared" si="17"/>
        <v>否</v>
      </c>
    </row>
    <row r="578" s="161" customFormat="1" ht="36" customHeight="1" spans="1:6">
      <c r="A578" s="497" t="s">
        <v>1105</v>
      </c>
      <c r="B578" s="498" t="s">
        <v>1106</v>
      </c>
      <c r="C578" s="499">
        <v>2769.99999999999</v>
      </c>
      <c r="D578" s="499">
        <v>2620</v>
      </c>
      <c r="E578" s="500">
        <f t="shared" si="16"/>
        <v>-0.054151624548733</v>
      </c>
      <c r="F578" s="454" t="str">
        <f t="shared" si="17"/>
        <v>是</v>
      </c>
    </row>
    <row r="579" s="161" customFormat="1" ht="36" hidden="1" customHeight="1" spans="1:6">
      <c r="A579" s="495" t="s">
        <v>1107</v>
      </c>
      <c r="B579" s="496" t="s">
        <v>1108</v>
      </c>
      <c r="C579" s="499">
        <v>0</v>
      </c>
      <c r="D579" s="499">
        <v>0</v>
      </c>
      <c r="E579" s="500">
        <f t="shared" si="16"/>
        <v>0</v>
      </c>
      <c r="F579" s="454" t="str">
        <f t="shared" si="17"/>
        <v>否</v>
      </c>
    </row>
    <row r="580" s="163" customFormat="1" ht="36" hidden="1" customHeight="1" spans="1:6">
      <c r="A580" s="501" t="s">
        <v>1109</v>
      </c>
      <c r="B580" s="498" t="s">
        <v>1110</v>
      </c>
      <c r="C580" s="499">
        <v>0</v>
      </c>
      <c r="D580" s="499" t="s">
        <v>59</v>
      </c>
      <c r="E580" s="500">
        <f t="shared" si="16"/>
        <v>0</v>
      </c>
      <c r="F580" s="454" t="str">
        <f t="shared" si="17"/>
        <v>否</v>
      </c>
    </row>
    <row r="581" s="163" customFormat="1" ht="36" hidden="1" customHeight="1" spans="1:6">
      <c r="A581" s="501" t="s">
        <v>1111</v>
      </c>
      <c r="B581" s="498" t="s">
        <v>1112</v>
      </c>
      <c r="C581" s="499">
        <v>0</v>
      </c>
      <c r="D581" s="499" t="s">
        <v>59</v>
      </c>
      <c r="E581" s="500">
        <f t="shared" ref="E581:E644" si="18">IF(C581&lt;0,"",IFERROR(D581/C581-1,0))</f>
        <v>0</v>
      </c>
      <c r="F581" s="454" t="str">
        <f t="shared" ref="F581:F644" si="19">IF(LEN(A581)=3,"是",IF(B581&lt;&gt;"",IF(SUM(C581:D581)&lt;&gt;0,"是","否"),"是"))</f>
        <v>否</v>
      </c>
    </row>
    <row r="582" s="163" customFormat="1" ht="36" hidden="1" customHeight="1" spans="1:6">
      <c r="A582" s="501" t="s">
        <v>1113</v>
      </c>
      <c r="B582" s="498" t="s">
        <v>1114</v>
      </c>
      <c r="C582" s="499">
        <v>0</v>
      </c>
      <c r="D582" s="499" t="s">
        <v>59</v>
      </c>
      <c r="E582" s="500">
        <f t="shared" si="18"/>
        <v>0</v>
      </c>
      <c r="F582" s="454" t="str">
        <f t="shared" si="19"/>
        <v>否</v>
      </c>
    </row>
    <row r="583" s="161" customFormat="1" ht="36" customHeight="1" spans="1:6">
      <c r="A583" s="495" t="s">
        <v>1115</v>
      </c>
      <c r="B583" s="496" t="s">
        <v>1116</v>
      </c>
      <c r="C583" s="322">
        <f>SUM(C584:C592)</f>
        <v>399.485550000012</v>
      </c>
      <c r="D583" s="322">
        <f>SUM(D584:D592)</f>
        <v>626</v>
      </c>
      <c r="E583" s="330">
        <f t="shared" si="18"/>
        <v>0.567015377652536</v>
      </c>
      <c r="F583" s="454" t="str">
        <f t="shared" si="19"/>
        <v>是</v>
      </c>
    </row>
    <row r="584" s="163" customFormat="1" ht="36" hidden="1" customHeight="1" spans="1:6">
      <c r="A584" s="501" t="s">
        <v>1117</v>
      </c>
      <c r="B584" s="498" t="s">
        <v>1118</v>
      </c>
      <c r="C584" s="499">
        <v>0</v>
      </c>
      <c r="D584" s="499" t="s">
        <v>59</v>
      </c>
      <c r="E584" s="500">
        <f t="shared" si="18"/>
        <v>0</v>
      </c>
      <c r="F584" s="454" t="str">
        <f t="shared" si="19"/>
        <v>否</v>
      </c>
    </row>
    <row r="585" s="163" customFormat="1" ht="36" hidden="1" customHeight="1" spans="1:6">
      <c r="A585" s="501" t="s">
        <v>1119</v>
      </c>
      <c r="B585" s="498" t="s">
        <v>1120</v>
      </c>
      <c r="C585" s="499">
        <v>0</v>
      </c>
      <c r="D585" s="499" t="s">
        <v>59</v>
      </c>
      <c r="E585" s="500">
        <f t="shared" si="18"/>
        <v>0</v>
      </c>
      <c r="F585" s="454" t="str">
        <f t="shared" si="19"/>
        <v>否</v>
      </c>
    </row>
    <row r="586" s="163" customFormat="1" ht="36" hidden="1" customHeight="1" spans="1:6">
      <c r="A586" s="501" t="s">
        <v>1121</v>
      </c>
      <c r="B586" s="498" t="s">
        <v>1122</v>
      </c>
      <c r="C586" s="499">
        <v>0</v>
      </c>
      <c r="D586" s="499" t="s">
        <v>59</v>
      </c>
      <c r="E586" s="500">
        <f t="shared" si="18"/>
        <v>0</v>
      </c>
      <c r="F586" s="454" t="str">
        <f t="shared" si="19"/>
        <v>否</v>
      </c>
    </row>
    <row r="587" s="161" customFormat="1" ht="36" hidden="1" customHeight="1" spans="1:6">
      <c r="A587" s="497" t="s">
        <v>1123</v>
      </c>
      <c r="B587" s="498" t="s">
        <v>1124</v>
      </c>
      <c r="C587" s="499">
        <v>0</v>
      </c>
      <c r="D587" s="499" t="s">
        <v>59</v>
      </c>
      <c r="E587" s="500">
        <f t="shared" si="18"/>
        <v>0</v>
      </c>
      <c r="F587" s="454" t="str">
        <f t="shared" si="19"/>
        <v>否</v>
      </c>
    </row>
    <row r="588" s="163" customFormat="1" ht="36" hidden="1" customHeight="1" spans="1:6">
      <c r="A588" s="501" t="s">
        <v>1125</v>
      </c>
      <c r="B588" s="498" t="s">
        <v>1126</v>
      </c>
      <c r="C588" s="499">
        <v>0</v>
      </c>
      <c r="D588" s="499" t="s">
        <v>59</v>
      </c>
      <c r="E588" s="500">
        <f t="shared" si="18"/>
        <v>0</v>
      </c>
      <c r="F588" s="454" t="str">
        <f t="shared" si="19"/>
        <v>否</v>
      </c>
    </row>
    <row r="589" s="161" customFormat="1" ht="36" customHeight="1" spans="1:6">
      <c r="A589" s="497" t="s">
        <v>1127</v>
      </c>
      <c r="B589" s="498" t="s">
        <v>1128</v>
      </c>
      <c r="C589" s="499">
        <v>0</v>
      </c>
      <c r="D589" s="499">
        <v>9</v>
      </c>
      <c r="E589" s="500">
        <f t="shared" si="18"/>
        <v>0</v>
      </c>
      <c r="F589" s="454" t="str">
        <f t="shared" si="19"/>
        <v>是</v>
      </c>
    </row>
    <row r="590" s="163" customFormat="1" ht="36" hidden="1" customHeight="1" spans="1:6">
      <c r="A590" s="501" t="s">
        <v>1129</v>
      </c>
      <c r="B590" s="498" t="s">
        <v>1130</v>
      </c>
      <c r="C590" s="499">
        <v>0</v>
      </c>
      <c r="D590" s="499" t="s">
        <v>59</v>
      </c>
      <c r="E590" s="500">
        <f t="shared" si="18"/>
        <v>0</v>
      </c>
      <c r="F590" s="454" t="str">
        <f t="shared" si="19"/>
        <v>否</v>
      </c>
    </row>
    <row r="591" s="163" customFormat="1" ht="36" hidden="1" customHeight="1" spans="1:6">
      <c r="A591" s="501" t="s">
        <v>1131</v>
      </c>
      <c r="B591" s="498" t="s">
        <v>1132</v>
      </c>
      <c r="C591" s="499">
        <v>0</v>
      </c>
      <c r="D591" s="499" t="s">
        <v>59</v>
      </c>
      <c r="E591" s="500">
        <f t="shared" si="18"/>
        <v>0</v>
      </c>
      <c r="F591" s="454" t="str">
        <f t="shared" si="19"/>
        <v>否</v>
      </c>
    </row>
    <row r="592" s="161" customFormat="1" ht="36" customHeight="1" spans="1:6">
      <c r="A592" s="497" t="s">
        <v>1133</v>
      </c>
      <c r="B592" s="498" t="s">
        <v>1134</v>
      </c>
      <c r="C592" s="499">
        <v>399.485550000012</v>
      </c>
      <c r="D592" s="499">
        <v>617</v>
      </c>
      <c r="E592" s="500">
        <f t="shared" si="18"/>
        <v>0.544486402574465</v>
      </c>
      <c r="F592" s="454" t="str">
        <f t="shared" si="19"/>
        <v>是</v>
      </c>
    </row>
    <row r="593" s="161" customFormat="1" ht="36" customHeight="1" spans="1:6">
      <c r="A593" s="495" t="s">
        <v>1135</v>
      </c>
      <c r="B593" s="496" t="s">
        <v>1136</v>
      </c>
      <c r="C593" s="322">
        <f>SUM(C594:C601)</f>
        <v>2273.602378</v>
      </c>
      <c r="D593" s="322">
        <f>SUM(D594:D601)</f>
        <v>2597.94436</v>
      </c>
      <c r="E593" s="330">
        <f t="shared" si="18"/>
        <v>0.142655543088106</v>
      </c>
      <c r="F593" s="454" t="str">
        <f t="shared" si="19"/>
        <v>是</v>
      </c>
    </row>
    <row r="594" s="161" customFormat="1" ht="36" customHeight="1" spans="1:6">
      <c r="A594" s="497" t="s">
        <v>1137</v>
      </c>
      <c r="B594" s="498" t="s">
        <v>1138</v>
      </c>
      <c r="C594" s="499">
        <v>2119.602378</v>
      </c>
      <c r="D594" s="499">
        <v>1048.74076</v>
      </c>
      <c r="E594" s="500">
        <f t="shared" si="18"/>
        <v>-0.505218162196268</v>
      </c>
      <c r="F594" s="454" t="str">
        <f t="shared" si="19"/>
        <v>是</v>
      </c>
    </row>
    <row r="595" s="161" customFormat="1" ht="36" customHeight="1" spans="1:6">
      <c r="A595" s="497" t="s">
        <v>1139</v>
      </c>
      <c r="B595" s="498" t="s">
        <v>1140</v>
      </c>
      <c r="C595" s="499">
        <v>30</v>
      </c>
      <c r="D595" s="499">
        <v>168</v>
      </c>
      <c r="E595" s="500">
        <f t="shared" si="18"/>
        <v>4.6</v>
      </c>
      <c r="F595" s="454" t="str">
        <f t="shared" si="19"/>
        <v>是</v>
      </c>
    </row>
    <row r="596" s="161" customFormat="1" ht="36" customHeight="1" spans="1:6">
      <c r="A596" s="497" t="s">
        <v>1141</v>
      </c>
      <c r="B596" s="498" t="s">
        <v>1142</v>
      </c>
      <c r="C596" s="499">
        <v>0</v>
      </c>
      <c r="D596" s="499">
        <v>0.08</v>
      </c>
      <c r="E596" s="500">
        <f t="shared" si="18"/>
        <v>0</v>
      </c>
      <c r="F596" s="454" t="str">
        <f t="shared" si="19"/>
        <v>是</v>
      </c>
    </row>
    <row r="597" s="441" customFormat="1" ht="36" hidden="1" customHeight="1" spans="1:6">
      <c r="A597" s="501" t="s">
        <v>1143</v>
      </c>
      <c r="B597" s="498" t="s">
        <v>1144</v>
      </c>
      <c r="C597" s="499" t="s">
        <v>59</v>
      </c>
      <c r="D597" s="499" t="s">
        <v>59</v>
      </c>
      <c r="E597" s="500">
        <f t="shared" si="18"/>
        <v>0</v>
      </c>
      <c r="F597" s="454" t="str">
        <f t="shared" si="19"/>
        <v>否</v>
      </c>
    </row>
    <row r="598" s="161" customFormat="1" ht="36" customHeight="1" spans="1:6">
      <c r="A598" s="497" t="s">
        <v>1145</v>
      </c>
      <c r="B598" s="498" t="s">
        <v>1146</v>
      </c>
      <c r="C598" s="499">
        <v>60</v>
      </c>
      <c r="D598" s="499">
        <v>177.1023</v>
      </c>
      <c r="E598" s="500">
        <f t="shared" si="18"/>
        <v>1.951705</v>
      </c>
      <c r="F598" s="454" t="str">
        <f t="shared" si="19"/>
        <v>是</v>
      </c>
    </row>
    <row r="599" s="161" customFormat="1" ht="36" hidden="1" customHeight="1" spans="1:6">
      <c r="A599" s="497" t="s">
        <v>1147</v>
      </c>
      <c r="B599" s="498" t="s">
        <v>1148</v>
      </c>
      <c r="C599" s="499">
        <v>0</v>
      </c>
      <c r="D599" s="499" t="s">
        <v>59</v>
      </c>
      <c r="E599" s="500">
        <f t="shared" si="18"/>
        <v>0</v>
      </c>
      <c r="F599" s="454" t="str">
        <f t="shared" si="19"/>
        <v>否</v>
      </c>
    </row>
    <row r="600" s="161" customFormat="1" ht="36" customHeight="1" spans="1:6">
      <c r="A600" s="497" t="s">
        <v>1149</v>
      </c>
      <c r="B600" s="498" t="s">
        <v>1150</v>
      </c>
      <c r="C600" s="499">
        <v>3</v>
      </c>
      <c r="D600" s="499">
        <v>3</v>
      </c>
      <c r="E600" s="500">
        <f t="shared" si="18"/>
        <v>0</v>
      </c>
      <c r="F600" s="454" t="str">
        <f t="shared" si="19"/>
        <v>是</v>
      </c>
    </row>
    <row r="601" s="161" customFormat="1" ht="36" customHeight="1" spans="1:6">
      <c r="A601" s="497" t="s">
        <v>1151</v>
      </c>
      <c r="B601" s="498" t="s">
        <v>1152</v>
      </c>
      <c r="C601" s="499">
        <v>61</v>
      </c>
      <c r="D601" s="499">
        <v>1201.0213</v>
      </c>
      <c r="E601" s="500">
        <f t="shared" si="18"/>
        <v>18.6888737704918</v>
      </c>
      <c r="F601" s="454" t="str">
        <f t="shared" si="19"/>
        <v>是</v>
      </c>
    </row>
    <row r="602" s="161" customFormat="1" ht="36" customHeight="1" spans="1:6">
      <c r="A602" s="495" t="s">
        <v>1153</v>
      </c>
      <c r="B602" s="496" t="s">
        <v>1154</v>
      </c>
      <c r="C602" s="322">
        <f>SUM(C603:C608)</f>
        <v>130.000000000012</v>
      </c>
      <c r="D602" s="322">
        <f>SUM(D603:D608)</f>
        <v>188.45</v>
      </c>
      <c r="E602" s="330">
        <f t="shared" si="18"/>
        <v>0.449615384615252</v>
      </c>
      <c r="F602" s="454" t="str">
        <f t="shared" si="19"/>
        <v>是</v>
      </c>
    </row>
    <row r="603" s="442" customFormat="1" ht="36" customHeight="1" spans="1:6">
      <c r="A603" s="497" t="s">
        <v>1155</v>
      </c>
      <c r="B603" s="498" t="s">
        <v>1156</v>
      </c>
      <c r="C603" s="499">
        <v>55.0000000000119</v>
      </c>
      <c r="D603" s="499">
        <v>70.75</v>
      </c>
      <c r="E603" s="500">
        <f t="shared" si="18"/>
        <v>0.286363636363358</v>
      </c>
      <c r="F603" s="454" t="str">
        <f t="shared" si="19"/>
        <v>是</v>
      </c>
    </row>
    <row r="604" s="161" customFormat="1" ht="36" customHeight="1" spans="1:6">
      <c r="A604" s="497" t="s">
        <v>1157</v>
      </c>
      <c r="B604" s="498" t="s">
        <v>1158</v>
      </c>
      <c r="C604" s="499">
        <v>31</v>
      </c>
      <c r="D604" s="499">
        <v>62</v>
      </c>
      <c r="E604" s="500">
        <f t="shared" si="18"/>
        <v>1</v>
      </c>
      <c r="F604" s="454" t="str">
        <f t="shared" si="19"/>
        <v>是</v>
      </c>
    </row>
    <row r="605" s="163" customFormat="1" ht="36" hidden="1" customHeight="1" spans="1:6">
      <c r="A605" s="501" t="s">
        <v>1159</v>
      </c>
      <c r="B605" s="498" t="s">
        <v>1160</v>
      </c>
      <c r="C605" s="499">
        <v>0</v>
      </c>
      <c r="D605" s="499" t="s">
        <v>59</v>
      </c>
      <c r="E605" s="500">
        <f t="shared" si="18"/>
        <v>0</v>
      </c>
      <c r="F605" s="454" t="str">
        <f t="shared" si="19"/>
        <v>否</v>
      </c>
    </row>
    <row r="606" s="161" customFormat="1" ht="36" customHeight="1" spans="1:6">
      <c r="A606" s="497" t="s">
        <v>1161</v>
      </c>
      <c r="B606" s="498" t="s">
        <v>1162</v>
      </c>
      <c r="C606" s="499">
        <v>0</v>
      </c>
      <c r="D606" s="499">
        <v>34</v>
      </c>
      <c r="E606" s="500">
        <f t="shared" si="18"/>
        <v>0</v>
      </c>
      <c r="F606" s="454" t="str">
        <f t="shared" si="19"/>
        <v>是</v>
      </c>
    </row>
    <row r="607" s="161" customFormat="1" ht="36" customHeight="1" spans="1:6">
      <c r="A607" s="497" t="s">
        <v>1163</v>
      </c>
      <c r="B607" s="498" t="s">
        <v>1164</v>
      </c>
      <c r="C607" s="499">
        <v>0</v>
      </c>
      <c r="D607" s="499">
        <v>21.7</v>
      </c>
      <c r="E607" s="500">
        <f t="shared" si="18"/>
        <v>0</v>
      </c>
      <c r="F607" s="454" t="str">
        <f t="shared" si="19"/>
        <v>是</v>
      </c>
    </row>
    <row r="608" s="161" customFormat="1" ht="36" customHeight="1" spans="1:6">
      <c r="A608" s="497" t="s">
        <v>1165</v>
      </c>
      <c r="B608" s="498" t="s">
        <v>1166</v>
      </c>
      <c r="C608" s="499">
        <v>44</v>
      </c>
      <c r="D608" s="499" t="s">
        <v>59</v>
      </c>
      <c r="E608" s="500">
        <f t="shared" si="18"/>
        <v>0</v>
      </c>
      <c r="F608" s="454" t="str">
        <f t="shared" si="19"/>
        <v>是</v>
      </c>
    </row>
    <row r="609" s="161" customFormat="1" ht="36" customHeight="1" spans="1:6">
      <c r="A609" s="495" t="s">
        <v>1167</v>
      </c>
      <c r="B609" s="496" t="s">
        <v>1168</v>
      </c>
      <c r="C609" s="322">
        <f>SUM(C610:C616)</f>
        <v>2294.8</v>
      </c>
      <c r="D609" s="322">
        <f>SUM(D610:D616)</f>
        <v>1747.54</v>
      </c>
      <c r="E609" s="330">
        <f t="shared" si="18"/>
        <v>-0.238478298762419</v>
      </c>
      <c r="F609" s="454" t="str">
        <f t="shared" si="19"/>
        <v>是</v>
      </c>
    </row>
    <row r="610" s="161" customFormat="1" ht="36" customHeight="1" spans="1:6">
      <c r="A610" s="497" t="s">
        <v>1169</v>
      </c>
      <c r="B610" s="498" t="s">
        <v>1170</v>
      </c>
      <c r="C610" s="499">
        <v>11</v>
      </c>
      <c r="D610" s="499">
        <v>117.41</v>
      </c>
      <c r="E610" s="500">
        <f t="shared" si="18"/>
        <v>9.67363636363636</v>
      </c>
      <c r="F610" s="454" t="str">
        <f t="shared" si="19"/>
        <v>是</v>
      </c>
    </row>
    <row r="611" s="161" customFormat="1" ht="36" customHeight="1" spans="1:6">
      <c r="A611" s="497" t="s">
        <v>1171</v>
      </c>
      <c r="B611" s="498" t="s">
        <v>1172</v>
      </c>
      <c r="C611" s="499">
        <v>381</v>
      </c>
      <c r="D611" s="499">
        <v>409.5</v>
      </c>
      <c r="E611" s="500">
        <f t="shared" si="18"/>
        <v>0.0748031496062993</v>
      </c>
      <c r="F611" s="454" t="str">
        <f t="shared" si="19"/>
        <v>是</v>
      </c>
    </row>
    <row r="612" s="163" customFormat="1" ht="36" hidden="1" customHeight="1" spans="1:6">
      <c r="A612" s="501" t="s">
        <v>1173</v>
      </c>
      <c r="B612" s="498" t="s">
        <v>1174</v>
      </c>
      <c r="C612" s="499">
        <v>0</v>
      </c>
      <c r="D612" s="499" t="s">
        <v>59</v>
      </c>
      <c r="E612" s="500">
        <f t="shared" si="18"/>
        <v>0</v>
      </c>
      <c r="F612" s="454" t="str">
        <f t="shared" si="19"/>
        <v>否</v>
      </c>
    </row>
    <row r="613" s="161" customFormat="1" ht="36" customHeight="1" spans="1:6">
      <c r="A613" s="497" t="s">
        <v>1175</v>
      </c>
      <c r="B613" s="498" t="s">
        <v>1176</v>
      </c>
      <c r="C613" s="499">
        <v>1487.9</v>
      </c>
      <c r="D613" s="499">
        <v>870.6</v>
      </c>
      <c r="E613" s="500">
        <f t="shared" si="18"/>
        <v>-0.414880032260233</v>
      </c>
      <c r="F613" s="454" t="str">
        <f t="shared" si="19"/>
        <v>是</v>
      </c>
    </row>
    <row r="614" s="163" customFormat="1" ht="36" hidden="1" customHeight="1" spans="1:6">
      <c r="A614" s="501" t="s">
        <v>1177</v>
      </c>
      <c r="B614" s="498" t="s">
        <v>1178</v>
      </c>
      <c r="C614" s="499">
        <v>0</v>
      </c>
      <c r="D614" s="499" t="s">
        <v>59</v>
      </c>
      <c r="E614" s="500">
        <f t="shared" si="18"/>
        <v>0</v>
      </c>
      <c r="F614" s="454" t="str">
        <f t="shared" si="19"/>
        <v>否</v>
      </c>
    </row>
    <row r="615" s="161" customFormat="1" ht="36" customHeight="1" spans="1:6">
      <c r="A615" s="497" t="s">
        <v>1179</v>
      </c>
      <c r="B615" s="498" t="s">
        <v>1180</v>
      </c>
      <c r="C615" s="499">
        <v>414.9</v>
      </c>
      <c r="D615" s="499">
        <v>350.03</v>
      </c>
      <c r="E615" s="500">
        <f t="shared" si="18"/>
        <v>-0.156350927934442</v>
      </c>
      <c r="F615" s="454" t="str">
        <f t="shared" si="19"/>
        <v>是</v>
      </c>
    </row>
    <row r="616" s="163" customFormat="1" ht="36" hidden="1" customHeight="1" spans="1:6">
      <c r="A616" s="501" t="s">
        <v>1181</v>
      </c>
      <c r="B616" s="498" t="s">
        <v>1182</v>
      </c>
      <c r="C616" s="499">
        <v>0</v>
      </c>
      <c r="D616" s="499" t="s">
        <v>59</v>
      </c>
      <c r="E616" s="500">
        <f t="shared" si="18"/>
        <v>0</v>
      </c>
      <c r="F616" s="454" t="str">
        <f t="shared" si="19"/>
        <v>否</v>
      </c>
    </row>
    <row r="617" s="161" customFormat="1" ht="36" customHeight="1" spans="1:6">
      <c r="A617" s="495" t="s">
        <v>1183</v>
      </c>
      <c r="B617" s="496" t="s">
        <v>1184</v>
      </c>
      <c r="C617" s="322">
        <f>SUM(C618:C625)</f>
        <v>827.147280999994</v>
      </c>
      <c r="D617" s="322">
        <f>SUM(D618:D625)</f>
        <v>934.313429</v>
      </c>
      <c r="E617" s="330">
        <f t="shared" si="18"/>
        <v>0.129561144020743</v>
      </c>
      <c r="F617" s="454" t="str">
        <f t="shared" si="19"/>
        <v>是</v>
      </c>
    </row>
    <row r="618" s="161" customFormat="1" ht="36" customHeight="1" spans="1:6">
      <c r="A618" s="497" t="s">
        <v>1185</v>
      </c>
      <c r="B618" s="498" t="s">
        <v>156</v>
      </c>
      <c r="C618" s="499">
        <v>115.847280999994</v>
      </c>
      <c r="D618" s="499">
        <v>89.303429</v>
      </c>
      <c r="E618" s="500">
        <f t="shared" si="18"/>
        <v>-0.229127967189799</v>
      </c>
      <c r="F618" s="454" t="str">
        <f t="shared" si="19"/>
        <v>是</v>
      </c>
    </row>
    <row r="619" s="163" customFormat="1" ht="36" hidden="1" customHeight="1" spans="1:6">
      <c r="A619" s="501" t="s">
        <v>1186</v>
      </c>
      <c r="B619" s="498" t="s">
        <v>158</v>
      </c>
      <c r="C619" s="499">
        <v>0</v>
      </c>
      <c r="D619" s="499" t="s">
        <v>59</v>
      </c>
      <c r="E619" s="500">
        <f t="shared" si="18"/>
        <v>0</v>
      </c>
      <c r="F619" s="454" t="str">
        <f t="shared" si="19"/>
        <v>否</v>
      </c>
    </row>
    <row r="620" s="163" customFormat="1" ht="36" hidden="1" customHeight="1" spans="1:6">
      <c r="A620" s="501" t="s">
        <v>1187</v>
      </c>
      <c r="B620" s="498" t="s">
        <v>160</v>
      </c>
      <c r="C620" s="499">
        <v>0</v>
      </c>
      <c r="D620" s="499" t="s">
        <v>59</v>
      </c>
      <c r="E620" s="500">
        <f t="shared" si="18"/>
        <v>0</v>
      </c>
      <c r="F620" s="454" t="str">
        <f t="shared" si="19"/>
        <v>否</v>
      </c>
    </row>
    <row r="621" s="161" customFormat="1" ht="36" customHeight="1" spans="1:6">
      <c r="A621" s="497" t="s">
        <v>1188</v>
      </c>
      <c r="B621" s="498" t="s">
        <v>1189</v>
      </c>
      <c r="C621" s="499">
        <v>52.2000000000119</v>
      </c>
      <c r="D621" s="499">
        <v>102</v>
      </c>
      <c r="E621" s="500">
        <f t="shared" si="18"/>
        <v>0.954022988505302</v>
      </c>
      <c r="F621" s="454" t="str">
        <f t="shared" si="19"/>
        <v>是</v>
      </c>
    </row>
    <row r="622" s="163" customFormat="1" ht="36" customHeight="1" spans="1:6">
      <c r="A622" s="501" t="s">
        <v>1190</v>
      </c>
      <c r="B622" s="498" t="s">
        <v>1191</v>
      </c>
      <c r="C622" s="499">
        <v>84.2999999999881</v>
      </c>
      <c r="D622" s="499">
        <v>160.25</v>
      </c>
      <c r="E622" s="500">
        <f t="shared" si="18"/>
        <v>0.900948991696591</v>
      </c>
      <c r="F622" s="454" t="str">
        <f t="shared" si="19"/>
        <v>是</v>
      </c>
    </row>
    <row r="623" s="163" customFormat="1" ht="36" hidden="1" customHeight="1" spans="1:6">
      <c r="A623" s="501" t="s">
        <v>1192</v>
      </c>
      <c r="B623" s="498" t="s">
        <v>1193</v>
      </c>
      <c r="C623" s="499">
        <v>0</v>
      </c>
      <c r="D623" s="499" t="s">
        <v>59</v>
      </c>
      <c r="E623" s="500">
        <f t="shared" si="18"/>
        <v>0</v>
      </c>
      <c r="F623" s="454" t="str">
        <f t="shared" si="19"/>
        <v>否</v>
      </c>
    </row>
    <row r="624" s="161" customFormat="1" ht="36" customHeight="1" spans="1:6">
      <c r="A624" s="497" t="s">
        <v>1194</v>
      </c>
      <c r="B624" s="498" t="s">
        <v>1195</v>
      </c>
      <c r="C624" s="499">
        <v>564</v>
      </c>
      <c r="D624" s="499">
        <v>530.76</v>
      </c>
      <c r="E624" s="500">
        <f t="shared" si="18"/>
        <v>-0.058936170212766</v>
      </c>
      <c r="F624" s="454" t="str">
        <f t="shared" si="19"/>
        <v>是</v>
      </c>
    </row>
    <row r="625" s="161" customFormat="1" ht="36" customHeight="1" spans="1:6">
      <c r="A625" s="497" t="s">
        <v>1196</v>
      </c>
      <c r="B625" s="498" t="s">
        <v>1197</v>
      </c>
      <c r="C625" s="499">
        <v>10.8</v>
      </c>
      <c r="D625" s="499">
        <v>52</v>
      </c>
      <c r="E625" s="500">
        <f t="shared" si="18"/>
        <v>3.81481481481481</v>
      </c>
      <c r="F625" s="454" t="str">
        <f t="shared" si="19"/>
        <v>是</v>
      </c>
    </row>
    <row r="626" s="161" customFormat="1" ht="36" customHeight="1" spans="1:6">
      <c r="A626" s="495" t="s">
        <v>1198</v>
      </c>
      <c r="B626" s="496" t="s">
        <v>1199</v>
      </c>
      <c r="C626" s="322">
        <f>SUM(C627:C630)</f>
        <v>48.8649780000091</v>
      </c>
      <c r="D626" s="322">
        <f>SUM(D627:D630)</f>
        <v>64.380412</v>
      </c>
      <c r="E626" s="330">
        <f t="shared" si="18"/>
        <v>0.317516442962238</v>
      </c>
      <c r="F626" s="454" t="str">
        <f t="shared" si="19"/>
        <v>是</v>
      </c>
    </row>
    <row r="627" s="161" customFormat="1" ht="36" customHeight="1" spans="1:6">
      <c r="A627" s="497" t="s">
        <v>1200</v>
      </c>
      <c r="B627" s="498" t="s">
        <v>156</v>
      </c>
      <c r="C627" s="499">
        <v>46.8649780000091</v>
      </c>
      <c r="D627" s="499">
        <v>62.380412</v>
      </c>
      <c r="E627" s="500">
        <f t="shared" si="18"/>
        <v>0.331066708278149</v>
      </c>
      <c r="F627" s="454" t="str">
        <f t="shared" si="19"/>
        <v>是</v>
      </c>
    </row>
    <row r="628" s="161" customFormat="1" ht="36" customHeight="1" spans="1:6">
      <c r="A628" s="497" t="s">
        <v>1201</v>
      </c>
      <c r="B628" s="498" t="s">
        <v>158</v>
      </c>
      <c r="C628" s="499">
        <v>2</v>
      </c>
      <c r="D628" s="499">
        <v>2</v>
      </c>
      <c r="E628" s="500">
        <f t="shared" si="18"/>
        <v>0</v>
      </c>
      <c r="F628" s="454" t="str">
        <f t="shared" si="19"/>
        <v>是</v>
      </c>
    </row>
    <row r="629" s="163" customFormat="1" ht="36" hidden="1" customHeight="1" spans="1:6">
      <c r="A629" s="501" t="s">
        <v>1202</v>
      </c>
      <c r="B629" s="498" t="s">
        <v>160</v>
      </c>
      <c r="C629" s="499">
        <v>0</v>
      </c>
      <c r="D629" s="499" t="s">
        <v>59</v>
      </c>
      <c r="E629" s="500">
        <f t="shared" si="18"/>
        <v>0</v>
      </c>
      <c r="F629" s="454" t="str">
        <f t="shared" si="19"/>
        <v>否</v>
      </c>
    </row>
    <row r="630" s="161" customFormat="1" ht="36" hidden="1" customHeight="1" spans="1:6">
      <c r="A630" s="497" t="s">
        <v>1203</v>
      </c>
      <c r="B630" s="498" t="s">
        <v>1204</v>
      </c>
      <c r="C630" s="499">
        <v>0</v>
      </c>
      <c r="D630" s="499" t="s">
        <v>59</v>
      </c>
      <c r="E630" s="500">
        <f t="shared" si="18"/>
        <v>0</v>
      </c>
      <c r="F630" s="454" t="str">
        <f t="shared" si="19"/>
        <v>否</v>
      </c>
    </row>
    <row r="631" s="161" customFormat="1" ht="36" customHeight="1" spans="1:6">
      <c r="A631" s="495" t="s">
        <v>1205</v>
      </c>
      <c r="B631" s="496" t="s">
        <v>1206</v>
      </c>
      <c r="C631" s="322">
        <f>C632+C633</f>
        <v>4027</v>
      </c>
      <c r="D631" s="322">
        <f>D632+D633</f>
        <v>4386.22906</v>
      </c>
      <c r="E631" s="330">
        <f t="shared" si="18"/>
        <v>0.0892051303700023</v>
      </c>
      <c r="F631" s="454" t="str">
        <f t="shared" si="19"/>
        <v>是</v>
      </c>
    </row>
    <row r="632" s="161" customFormat="1" ht="36" customHeight="1" spans="1:6">
      <c r="A632" s="497" t="s">
        <v>1207</v>
      </c>
      <c r="B632" s="498" t="s">
        <v>1208</v>
      </c>
      <c r="C632" s="499">
        <v>411</v>
      </c>
      <c r="D632" s="499">
        <v>428.14906</v>
      </c>
      <c r="E632" s="500">
        <f t="shared" si="18"/>
        <v>0.0417252068126521</v>
      </c>
      <c r="F632" s="454" t="str">
        <f t="shared" si="19"/>
        <v>是</v>
      </c>
    </row>
    <row r="633" s="161" customFormat="1" ht="36" customHeight="1" spans="1:6">
      <c r="A633" s="497" t="s">
        <v>1209</v>
      </c>
      <c r="B633" s="498" t="s">
        <v>1210</v>
      </c>
      <c r="C633" s="499">
        <v>3616</v>
      </c>
      <c r="D633" s="499">
        <v>3958.08</v>
      </c>
      <c r="E633" s="500">
        <f t="shared" si="18"/>
        <v>0.0946017699115045</v>
      </c>
      <c r="F633" s="454" t="str">
        <f t="shared" si="19"/>
        <v>是</v>
      </c>
    </row>
    <row r="634" s="161" customFormat="1" ht="36" customHeight="1" spans="1:6">
      <c r="A634" s="495" t="s">
        <v>1211</v>
      </c>
      <c r="B634" s="496" t="s">
        <v>1212</v>
      </c>
      <c r="C634" s="322">
        <f>C635+C636</f>
        <v>206</v>
      </c>
      <c r="D634" s="322">
        <f>D635+D636</f>
        <v>187.25</v>
      </c>
      <c r="E634" s="330">
        <f t="shared" si="18"/>
        <v>-0.0910194174757282</v>
      </c>
      <c r="F634" s="454" t="str">
        <f t="shared" si="19"/>
        <v>是</v>
      </c>
    </row>
    <row r="635" s="161" customFormat="1" ht="36" customHeight="1" spans="1:6">
      <c r="A635" s="497" t="s">
        <v>1213</v>
      </c>
      <c r="B635" s="498" t="s">
        <v>1214</v>
      </c>
      <c r="C635" s="499">
        <v>194</v>
      </c>
      <c r="D635" s="499">
        <v>184</v>
      </c>
      <c r="E635" s="500">
        <f t="shared" si="18"/>
        <v>-0.0515463917525774</v>
      </c>
      <c r="F635" s="454" t="str">
        <f t="shared" si="19"/>
        <v>是</v>
      </c>
    </row>
    <row r="636" s="161" customFormat="1" ht="36" customHeight="1" spans="1:6">
      <c r="A636" s="497" t="s">
        <v>1215</v>
      </c>
      <c r="B636" s="498" t="s">
        <v>1216</v>
      </c>
      <c r="C636" s="499">
        <v>12</v>
      </c>
      <c r="D636" s="499">
        <v>3.25</v>
      </c>
      <c r="E636" s="500">
        <f t="shared" si="18"/>
        <v>-0.729166666666667</v>
      </c>
      <c r="F636" s="454" t="str">
        <f t="shared" si="19"/>
        <v>是</v>
      </c>
    </row>
    <row r="637" s="161" customFormat="1" ht="36" customHeight="1" spans="1:6">
      <c r="A637" s="495" t="s">
        <v>1217</v>
      </c>
      <c r="B637" s="496" t="s">
        <v>1218</v>
      </c>
      <c r="C637" s="322">
        <f>C638+C639</f>
        <v>1299</v>
      </c>
      <c r="D637" s="322">
        <f>D638+D639</f>
        <v>523.8384</v>
      </c>
      <c r="E637" s="330">
        <f t="shared" si="18"/>
        <v>-0.596737182448037</v>
      </c>
      <c r="F637" s="454" t="str">
        <f t="shared" si="19"/>
        <v>是</v>
      </c>
    </row>
    <row r="638" s="161" customFormat="1" ht="36" customHeight="1" spans="1:6">
      <c r="A638" s="497" t="s">
        <v>1219</v>
      </c>
      <c r="B638" s="498" t="s">
        <v>1220</v>
      </c>
      <c r="C638" s="499">
        <v>45</v>
      </c>
      <c r="D638" s="499">
        <v>27.81984</v>
      </c>
      <c r="E638" s="500">
        <f t="shared" si="18"/>
        <v>-0.381781333333333</v>
      </c>
      <c r="F638" s="454" t="str">
        <f t="shared" si="19"/>
        <v>是</v>
      </c>
    </row>
    <row r="639" s="161" customFormat="1" ht="36" customHeight="1" spans="1:6">
      <c r="A639" s="497" t="s">
        <v>1221</v>
      </c>
      <c r="B639" s="498" t="s">
        <v>1222</v>
      </c>
      <c r="C639" s="499">
        <v>1254</v>
      </c>
      <c r="D639" s="499">
        <v>496.01856</v>
      </c>
      <c r="E639" s="500">
        <f t="shared" si="18"/>
        <v>-0.604450909090909</v>
      </c>
      <c r="F639" s="454" t="str">
        <f t="shared" si="19"/>
        <v>是</v>
      </c>
    </row>
    <row r="640" s="161" customFormat="1" ht="36" hidden="1" customHeight="1" spans="1:6">
      <c r="A640" s="495" t="s">
        <v>1223</v>
      </c>
      <c r="B640" s="496" t="s">
        <v>1224</v>
      </c>
      <c r="C640" s="499">
        <v>0</v>
      </c>
      <c r="D640" s="499">
        <v>0</v>
      </c>
      <c r="E640" s="500">
        <f t="shared" si="18"/>
        <v>0</v>
      </c>
      <c r="F640" s="454" t="str">
        <f t="shared" si="19"/>
        <v>否</v>
      </c>
    </row>
    <row r="641" s="163" customFormat="1" ht="36" hidden="1" customHeight="1" spans="1:6">
      <c r="A641" s="501" t="s">
        <v>1225</v>
      </c>
      <c r="B641" s="498" t="s">
        <v>1226</v>
      </c>
      <c r="C641" s="499">
        <v>0</v>
      </c>
      <c r="D641" s="499" t="s">
        <v>59</v>
      </c>
      <c r="E641" s="500">
        <f t="shared" si="18"/>
        <v>0</v>
      </c>
      <c r="F641" s="454" t="str">
        <f t="shared" si="19"/>
        <v>否</v>
      </c>
    </row>
    <row r="642" s="163" customFormat="1" ht="36" hidden="1" customHeight="1" spans="1:6">
      <c r="A642" s="501" t="s">
        <v>1227</v>
      </c>
      <c r="B642" s="498" t="s">
        <v>1228</v>
      </c>
      <c r="C642" s="499">
        <v>0</v>
      </c>
      <c r="D642" s="499" t="s">
        <v>59</v>
      </c>
      <c r="E642" s="500">
        <f t="shared" si="18"/>
        <v>0</v>
      </c>
      <c r="F642" s="454" t="str">
        <f t="shared" si="19"/>
        <v>否</v>
      </c>
    </row>
    <row r="643" s="161" customFormat="1" ht="36" customHeight="1" spans="1:6">
      <c r="A643" s="495" t="s">
        <v>1229</v>
      </c>
      <c r="B643" s="496" t="s">
        <v>1230</v>
      </c>
      <c r="C643" s="322">
        <f>SUM(C644:C645)</f>
        <v>16.2</v>
      </c>
      <c r="D643" s="322">
        <f>SUM(D644:D645)</f>
        <v>14.91</v>
      </c>
      <c r="E643" s="330">
        <f t="shared" si="18"/>
        <v>-0.0796296296296296</v>
      </c>
      <c r="F643" s="454" t="str">
        <f t="shared" si="19"/>
        <v>是</v>
      </c>
    </row>
    <row r="644" s="163" customFormat="1" ht="36" hidden="1" customHeight="1" spans="1:6">
      <c r="A644" s="501" t="s">
        <v>1231</v>
      </c>
      <c r="B644" s="498" t="s">
        <v>1232</v>
      </c>
      <c r="C644" s="499">
        <v>0</v>
      </c>
      <c r="D644" s="499" t="s">
        <v>59</v>
      </c>
      <c r="E644" s="500">
        <f t="shared" si="18"/>
        <v>0</v>
      </c>
      <c r="F644" s="454" t="str">
        <f t="shared" si="19"/>
        <v>否</v>
      </c>
    </row>
    <row r="645" s="161" customFormat="1" ht="36" customHeight="1" spans="1:6">
      <c r="A645" s="497" t="s">
        <v>1233</v>
      </c>
      <c r="B645" s="498" t="s">
        <v>1234</v>
      </c>
      <c r="C645" s="499">
        <v>16.2</v>
      </c>
      <c r="D645" s="499">
        <v>14.91</v>
      </c>
      <c r="E645" s="500">
        <f t="shared" ref="E645:E708" si="20">IF(C645&lt;0,"",IFERROR(D645/C645-1,0))</f>
        <v>-0.0796296296296296</v>
      </c>
      <c r="F645" s="454" t="str">
        <f t="shared" ref="F645:F708" si="21">IF(LEN(A645)=3,"是",IF(B645&lt;&gt;"",IF(SUM(C645:D645)&lt;&gt;0,"是","否"),"是"))</f>
        <v>是</v>
      </c>
    </row>
    <row r="646" s="161" customFormat="1" ht="36" customHeight="1" spans="1:6">
      <c r="A646" s="495" t="s">
        <v>1235</v>
      </c>
      <c r="B646" s="496" t="s">
        <v>1236</v>
      </c>
      <c r="C646" s="322">
        <f>SUM(C647:C649)</f>
        <v>183.100474000001</v>
      </c>
      <c r="D646" s="322">
        <f>SUM(D647:D649)</f>
        <v>230.011374</v>
      </c>
      <c r="E646" s="330">
        <f t="shared" si="20"/>
        <v>0.256203050572107</v>
      </c>
      <c r="F646" s="454" t="str">
        <f t="shared" si="21"/>
        <v>是</v>
      </c>
    </row>
    <row r="647" s="163" customFormat="1" ht="36" hidden="1" customHeight="1" spans="1:6">
      <c r="A647" s="501" t="s">
        <v>1237</v>
      </c>
      <c r="B647" s="498" t="s">
        <v>1238</v>
      </c>
      <c r="C647" s="499">
        <v>0</v>
      </c>
      <c r="D647" s="499" t="s">
        <v>59</v>
      </c>
      <c r="E647" s="500">
        <f t="shared" si="20"/>
        <v>0</v>
      </c>
      <c r="F647" s="454" t="str">
        <f t="shared" si="21"/>
        <v>否</v>
      </c>
    </row>
    <row r="648" s="161" customFormat="1" ht="36" customHeight="1" spans="1:6">
      <c r="A648" s="497" t="s">
        <v>1239</v>
      </c>
      <c r="B648" s="498" t="s">
        <v>1240</v>
      </c>
      <c r="C648" s="499">
        <v>183.100474000001</v>
      </c>
      <c r="D648" s="499">
        <v>230.011374</v>
      </c>
      <c r="E648" s="500">
        <f t="shared" si="20"/>
        <v>0.256203050572107</v>
      </c>
      <c r="F648" s="454" t="str">
        <f t="shared" si="21"/>
        <v>是</v>
      </c>
    </row>
    <row r="649" s="163" customFormat="1" ht="36" hidden="1" customHeight="1" spans="1:6">
      <c r="A649" s="501" t="s">
        <v>1241</v>
      </c>
      <c r="B649" s="498" t="s">
        <v>1242</v>
      </c>
      <c r="C649" s="499">
        <v>0</v>
      </c>
      <c r="D649" s="499" t="s">
        <v>59</v>
      </c>
      <c r="E649" s="500">
        <f t="shared" si="20"/>
        <v>0</v>
      </c>
      <c r="F649" s="454" t="str">
        <f t="shared" si="21"/>
        <v>否</v>
      </c>
    </row>
    <row r="650" s="161" customFormat="1" ht="36" customHeight="1" spans="1:6">
      <c r="A650" s="495" t="s">
        <v>1243</v>
      </c>
      <c r="B650" s="496" t="s">
        <v>1244</v>
      </c>
      <c r="C650" s="499">
        <v>0</v>
      </c>
      <c r="D650" s="499">
        <v>0.814836</v>
      </c>
      <c r="E650" s="500">
        <f t="shared" si="20"/>
        <v>0</v>
      </c>
      <c r="F650" s="454" t="str">
        <f t="shared" si="21"/>
        <v>是</v>
      </c>
    </row>
    <row r="651" s="163" customFormat="1" ht="36" customHeight="1" spans="1:6">
      <c r="A651" s="501" t="s">
        <v>1245</v>
      </c>
      <c r="B651" s="498" t="s">
        <v>1246</v>
      </c>
      <c r="C651" s="499">
        <v>0</v>
      </c>
      <c r="D651" s="499">
        <v>0.814836</v>
      </c>
      <c r="E651" s="500">
        <f t="shared" si="20"/>
        <v>0</v>
      </c>
      <c r="F651" s="454" t="str">
        <f t="shared" si="21"/>
        <v>是</v>
      </c>
    </row>
    <row r="652" s="163" customFormat="1" ht="36" hidden="1" customHeight="1" spans="1:6">
      <c r="A652" s="501" t="s">
        <v>1247</v>
      </c>
      <c r="B652" s="498" t="s">
        <v>1248</v>
      </c>
      <c r="C652" s="499">
        <v>0</v>
      </c>
      <c r="D652" s="499" t="s">
        <v>59</v>
      </c>
      <c r="E652" s="500">
        <f t="shared" si="20"/>
        <v>0</v>
      </c>
      <c r="F652" s="454" t="str">
        <f t="shared" si="21"/>
        <v>否</v>
      </c>
    </row>
    <row r="653" s="163" customFormat="1" ht="36" hidden="1" customHeight="1" spans="1:6">
      <c r="A653" s="501" t="s">
        <v>1249</v>
      </c>
      <c r="B653" s="498" t="s">
        <v>1250</v>
      </c>
      <c r="C653" s="499" t="s">
        <v>59</v>
      </c>
      <c r="D653" s="499" t="s">
        <v>59</v>
      </c>
      <c r="E653" s="500">
        <f t="shared" si="20"/>
        <v>0</v>
      </c>
      <c r="F653" s="454" t="str">
        <f t="shared" si="21"/>
        <v>否</v>
      </c>
    </row>
    <row r="654" s="163" customFormat="1" ht="36" hidden="1" customHeight="1" spans="1:6">
      <c r="A654" s="501" t="s">
        <v>1251</v>
      </c>
      <c r="B654" s="498" t="s">
        <v>1252</v>
      </c>
      <c r="C654" s="499">
        <v>0</v>
      </c>
      <c r="D654" s="499" t="s">
        <v>59</v>
      </c>
      <c r="E654" s="500">
        <f t="shared" si="20"/>
        <v>0</v>
      </c>
      <c r="F654" s="454" t="str">
        <f t="shared" si="21"/>
        <v>否</v>
      </c>
    </row>
    <row r="655" s="161" customFormat="1" ht="36" customHeight="1" spans="1:6">
      <c r="A655" s="495" t="s">
        <v>1253</v>
      </c>
      <c r="B655" s="496" t="s">
        <v>1254</v>
      </c>
      <c r="C655" s="322">
        <f>SUM(C656:C662)</f>
        <v>337.467122000003</v>
      </c>
      <c r="D655" s="322">
        <f>SUM(D656:D662)</f>
        <v>342.996321</v>
      </c>
      <c r="E655" s="330">
        <f t="shared" si="20"/>
        <v>0.0163844079601825</v>
      </c>
      <c r="F655" s="454" t="str">
        <f t="shared" si="21"/>
        <v>是</v>
      </c>
    </row>
    <row r="656" s="161" customFormat="1" ht="36" customHeight="1" spans="1:6">
      <c r="A656" s="497" t="s">
        <v>1255</v>
      </c>
      <c r="B656" s="498" t="s">
        <v>156</v>
      </c>
      <c r="C656" s="499">
        <v>151.270566000009</v>
      </c>
      <c r="D656" s="499">
        <v>157.51726</v>
      </c>
      <c r="E656" s="500">
        <f t="shared" si="20"/>
        <v>0.0412948411919778</v>
      </c>
      <c r="F656" s="454" t="str">
        <f t="shared" si="21"/>
        <v>是</v>
      </c>
    </row>
    <row r="657" s="163" customFormat="1" ht="36" hidden="1" customHeight="1" spans="1:6">
      <c r="A657" s="501" t="s">
        <v>1256</v>
      </c>
      <c r="B657" s="498" t="s">
        <v>158</v>
      </c>
      <c r="C657" s="499">
        <v>0</v>
      </c>
      <c r="D657" s="499" t="s">
        <v>59</v>
      </c>
      <c r="E657" s="500">
        <f t="shared" si="20"/>
        <v>0</v>
      </c>
      <c r="F657" s="454" t="str">
        <f t="shared" si="21"/>
        <v>否</v>
      </c>
    </row>
    <row r="658" s="163" customFormat="1" ht="36" hidden="1" customHeight="1" spans="1:6">
      <c r="A658" s="501" t="s">
        <v>1257</v>
      </c>
      <c r="B658" s="498" t="s">
        <v>160</v>
      </c>
      <c r="C658" s="499">
        <v>0</v>
      </c>
      <c r="D658" s="499" t="s">
        <v>59</v>
      </c>
      <c r="E658" s="500">
        <f t="shared" si="20"/>
        <v>0</v>
      </c>
      <c r="F658" s="454" t="str">
        <f t="shared" si="21"/>
        <v>否</v>
      </c>
    </row>
    <row r="659" s="161" customFormat="1" ht="36" customHeight="1" spans="1:6">
      <c r="A659" s="497" t="s">
        <v>1258</v>
      </c>
      <c r="B659" s="498" t="s">
        <v>1259</v>
      </c>
      <c r="C659" s="499">
        <v>25</v>
      </c>
      <c r="D659" s="499">
        <v>25</v>
      </c>
      <c r="E659" s="500">
        <f t="shared" si="20"/>
        <v>0</v>
      </c>
      <c r="F659" s="454" t="str">
        <f t="shared" si="21"/>
        <v>是</v>
      </c>
    </row>
    <row r="660" s="163" customFormat="1" ht="36" customHeight="1" spans="1:6">
      <c r="A660" s="501" t="s">
        <v>1260</v>
      </c>
      <c r="B660" s="498" t="s">
        <v>1261</v>
      </c>
      <c r="C660" s="499">
        <v>58.9952069999933</v>
      </c>
      <c r="D660" s="499">
        <v>57.683919</v>
      </c>
      <c r="E660" s="500">
        <f t="shared" si="20"/>
        <v>-0.0222270260021877</v>
      </c>
      <c r="F660" s="454" t="str">
        <f t="shared" si="21"/>
        <v>是</v>
      </c>
    </row>
    <row r="661" s="161" customFormat="1" ht="36" customHeight="1" spans="1:6">
      <c r="A661" s="497" t="s">
        <v>1262</v>
      </c>
      <c r="B661" s="498" t="s">
        <v>174</v>
      </c>
      <c r="C661" s="499">
        <v>89.105349000001</v>
      </c>
      <c r="D661" s="499">
        <v>89.195142</v>
      </c>
      <c r="E661" s="500">
        <f t="shared" si="20"/>
        <v>0.00100771728079985</v>
      </c>
      <c r="F661" s="454" t="str">
        <f t="shared" si="21"/>
        <v>是</v>
      </c>
    </row>
    <row r="662" s="161" customFormat="1" ht="36" customHeight="1" spans="1:6">
      <c r="A662" s="497" t="s">
        <v>1263</v>
      </c>
      <c r="B662" s="498" t="s">
        <v>1264</v>
      </c>
      <c r="C662" s="499">
        <v>13.096</v>
      </c>
      <c r="D662" s="499">
        <v>13.6</v>
      </c>
      <c r="E662" s="500">
        <f t="shared" si="20"/>
        <v>0.0384850335980451</v>
      </c>
      <c r="F662" s="454" t="str">
        <f t="shared" si="21"/>
        <v>是</v>
      </c>
    </row>
    <row r="663" s="161" customFormat="1" ht="36" customHeight="1" spans="1:6">
      <c r="A663" s="495" t="s">
        <v>1265</v>
      </c>
      <c r="B663" s="496" t="s">
        <v>1266</v>
      </c>
      <c r="C663" s="322">
        <f>SUM(C664:C665)</f>
        <v>30</v>
      </c>
      <c r="D663" s="322">
        <f>SUM(D664:D665)</f>
        <v>0</v>
      </c>
      <c r="E663" s="330">
        <f t="shared" si="20"/>
        <v>-1</v>
      </c>
      <c r="F663" s="454" t="str">
        <f t="shared" si="21"/>
        <v>是</v>
      </c>
    </row>
    <row r="664" s="161" customFormat="1" ht="36" customHeight="1" spans="1:6">
      <c r="A664" s="497" t="s">
        <v>1267</v>
      </c>
      <c r="B664" s="498" t="s">
        <v>1268</v>
      </c>
      <c r="C664" s="499">
        <v>30</v>
      </c>
      <c r="D664" s="499" t="s">
        <v>59</v>
      </c>
      <c r="E664" s="500">
        <f t="shared" si="20"/>
        <v>0</v>
      </c>
      <c r="F664" s="454" t="str">
        <f t="shared" si="21"/>
        <v>是</v>
      </c>
    </row>
    <row r="665" s="163" customFormat="1" ht="36" hidden="1" customHeight="1" spans="1:6">
      <c r="A665" s="501" t="s">
        <v>1269</v>
      </c>
      <c r="B665" s="498" t="s">
        <v>1270</v>
      </c>
      <c r="C665" s="499">
        <v>0</v>
      </c>
      <c r="D665" s="499" t="s">
        <v>59</v>
      </c>
      <c r="E665" s="500">
        <f t="shared" si="20"/>
        <v>0</v>
      </c>
      <c r="F665" s="454" t="str">
        <f t="shared" si="21"/>
        <v>否</v>
      </c>
    </row>
    <row r="666" s="161" customFormat="1" ht="36" customHeight="1" spans="1:6">
      <c r="A666" s="495" t="s">
        <v>1271</v>
      </c>
      <c r="B666" s="496" t="s">
        <v>1272</v>
      </c>
      <c r="C666" s="499">
        <v>400.000000000012</v>
      </c>
      <c r="D666" s="499">
        <v>503.730154</v>
      </c>
      <c r="E666" s="500">
        <f t="shared" si="20"/>
        <v>0.259325384999962</v>
      </c>
      <c r="F666" s="454" t="str">
        <f t="shared" si="21"/>
        <v>是</v>
      </c>
    </row>
    <row r="667" s="161" customFormat="1" ht="36" customHeight="1" spans="1:6">
      <c r="A667" s="317" t="s">
        <v>1273</v>
      </c>
      <c r="B667" s="498" t="s">
        <v>1274</v>
      </c>
      <c r="C667" s="499">
        <v>400.000000000012</v>
      </c>
      <c r="D667" s="499">
        <v>503.730154</v>
      </c>
      <c r="E667" s="500">
        <f t="shared" si="20"/>
        <v>0.259325384999962</v>
      </c>
      <c r="F667" s="454" t="str">
        <f t="shared" si="21"/>
        <v>是</v>
      </c>
    </row>
    <row r="668" s="161" customFormat="1" ht="36" customHeight="1" spans="1:6">
      <c r="A668" s="495" t="s">
        <v>96</v>
      </c>
      <c r="B668" s="496" t="s">
        <v>97</v>
      </c>
      <c r="C668" s="322">
        <f>SUM(C669,C674,C688,C692,C704,C707,C711,C716,C720,C724,C727,C736,C738,C742)</f>
        <v>17753.07631</v>
      </c>
      <c r="D668" s="322">
        <f>SUM(D669,D674,D688,D692,D704,D707,D711,D716,D720,D724,D727,D736,D738,D742)</f>
        <v>21185.719523</v>
      </c>
      <c r="E668" s="330">
        <f t="shared" si="20"/>
        <v>0.193354839074648</v>
      </c>
      <c r="F668" s="454" t="str">
        <f t="shared" si="21"/>
        <v>是</v>
      </c>
    </row>
    <row r="669" s="161" customFormat="1" ht="36" customHeight="1" spans="1:6">
      <c r="A669" s="495" t="s">
        <v>1275</v>
      </c>
      <c r="B669" s="496" t="s">
        <v>1276</v>
      </c>
      <c r="C669" s="322">
        <f>SUM(C670:C673)</f>
        <v>1653.60077999998</v>
      </c>
      <c r="D669" s="322">
        <f>SUM(D670:D673)</f>
        <v>544.242619</v>
      </c>
      <c r="E669" s="330">
        <f t="shared" si="20"/>
        <v>-0.67087423664616</v>
      </c>
      <c r="F669" s="454" t="str">
        <f t="shared" si="21"/>
        <v>是</v>
      </c>
    </row>
    <row r="670" s="161" customFormat="1" ht="36" customHeight="1" spans="1:6">
      <c r="A670" s="497" t="s">
        <v>1277</v>
      </c>
      <c r="B670" s="498" t="s">
        <v>156</v>
      </c>
      <c r="C670" s="499">
        <v>525.330779999995</v>
      </c>
      <c r="D670" s="499">
        <v>543.433051</v>
      </c>
      <c r="E670" s="500">
        <f t="shared" si="20"/>
        <v>0.0344588051741517</v>
      </c>
      <c r="F670" s="454" t="str">
        <f t="shared" si="21"/>
        <v>是</v>
      </c>
    </row>
    <row r="671" s="163" customFormat="1" ht="36" hidden="1" customHeight="1" spans="1:6">
      <c r="A671" s="501" t="s">
        <v>1278</v>
      </c>
      <c r="B671" s="498" t="s">
        <v>158</v>
      </c>
      <c r="C671" s="499">
        <v>0</v>
      </c>
      <c r="D671" s="499" t="s">
        <v>59</v>
      </c>
      <c r="E671" s="500">
        <f t="shared" si="20"/>
        <v>0</v>
      </c>
      <c r="F671" s="454" t="str">
        <f t="shared" si="21"/>
        <v>否</v>
      </c>
    </row>
    <row r="672" s="163" customFormat="1" ht="36" hidden="1" customHeight="1" spans="1:6">
      <c r="A672" s="501" t="s">
        <v>1279</v>
      </c>
      <c r="B672" s="498" t="s">
        <v>160</v>
      </c>
      <c r="C672" s="499">
        <v>0</v>
      </c>
      <c r="D672" s="499" t="s">
        <v>59</v>
      </c>
      <c r="E672" s="500">
        <f t="shared" si="20"/>
        <v>0</v>
      </c>
      <c r="F672" s="454" t="str">
        <f t="shared" si="21"/>
        <v>否</v>
      </c>
    </row>
    <row r="673" s="161" customFormat="1" ht="36" customHeight="1" spans="1:6">
      <c r="A673" s="497" t="s">
        <v>1280</v>
      </c>
      <c r="B673" s="498" t="s">
        <v>1281</v>
      </c>
      <c r="C673" s="499">
        <v>1128.26999999999</v>
      </c>
      <c r="D673" s="499">
        <v>0.809568</v>
      </c>
      <c r="E673" s="500">
        <f t="shared" si="20"/>
        <v>-0.999282469621633</v>
      </c>
      <c r="F673" s="454" t="str">
        <f t="shared" si="21"/>
        <v>是</v>
      </c>
    </row>
    <row r="674" s="161" customFormat="1" ht="36" customHeight="1" spans="1:6">
      <c r="A674" s="495" t="s">
        <v>1282</v>
      </c>
      <c r="B674" s="496" t="s">
        <v>1283</v>
      </c>
      <c r="C674" s="322">
        <f>SUM(C675:C687)</f>
        <v>430.517962000013</v>
      </c>
      <c r="D674" s="322">
        <f>SUM(D675:D687)</f>
        <v>1660.82</v>
      </c>
      <c r="E674" s="330">
        <f t="shared" si="20"/>
        <v>2.85772522076547</v>
      </c>
      <c r="F674" s="454" t="str">
        <f t="shared" si="21"/>
        <v>是</v>
      </c>
    </row>
    <row r="675" s="161" customFormat="1" ht="36" customHeight="1" spans="1:6">
      <c r="A675" s="497" t="s">
        <v>1284</v>
      </c>
      <c r="B675" s="498" t="s">
        <v>1285</v>
      </c>
      <c r="C675" s="499">
        <v>326.917962000001</v>
      </c>
      <c r="D675" s="499">
        <v>1557.22</v>
      </c>
      <c r="E675" s="500">
        <f t="shared" si="20"/>
        <v>3.76333570193979</v>
      </c>
      <c r="F675" s="454" t="str">
        <f t="shared" si="21"/>
        <v>是</v>
      </c>
    </row>
    <row r="676" s="161" customFormat="1" ht="36" customHeight="1" spans="1:6">
      <c r="A676" s="497" t="s">
        <v>1286</v>
      </c>
      <c r="B676" s="498" t="s">
        <v>1287</v>
      </c>
      <c r="C676" s="499">
        <v>103.600000000012</v>
      </c>
      <c r="D676" s="499">
        <v>103.6</v>
      </c>
      <c r="E676" s="500">
        <f t="shared" si="20"/>
        <v>-1.15907283770866e-13</v>
      </c>
      <c r="F676" s="454" t="str">
        <f t="shared" si="21"/>
        <v>是</v>
      </c>
    </row>
    <row r="677" s="163" customFormat="1" ht="36" hidden="1" customHeight="1" spans="1:6">
      <c r="A677" s="501" t="s">
        <v>1288</v>
      </c>
      <c r="B677" s="498" t="s">
        <v>1289</v>
      </c>
      <c r="C677" s="499">
        <v>0</v>
      </c>
      <c r="D677" s="499" t="s">
        <v>59</v>
      </c>
      <c r="E677" s="500">
        <f t="shared" si="20"/>
        <v>0</v>
      </c>
      <c r="F677" s="454" t="str">
        <f t="shared" si="21"/>
        <v>否</v>
      </c>
    </row>
    <row r="678" s="163" customFormat="1" ht="36" hidden="1" customHeight="1" spans="1:6">
      <c r="A678" s="501" t="s">
        <v>1290</v>
      </c>
      <c r="B678" s="498" t="s">
        <v>1291</v>
      </c>
      <c r="C678" s="499">
        <v>0</v>
      </c>
      <c r="D678" s="499" t="s">
        <v>59</v>
      </c>
      <c r="E678" s="500">
        <f t="shared" si="20"/>
        <v>0</v>
      </c>
      <c r="F678" s="454" t="str">
        <f t="shared" si="21"/>
        <v>否</v>
      </c>
    </row>
    <row r="679" s="163" customFormat="1" ht="36" hidden="1" customHeight="1" spans="1:6">
      <c r="A679" s="501" t="s">
        <v>1292</v>
      </c>
      <c r="B679" s="498" t="s">
        <v>1293</v>
      </c>
      <c r="C679" s="499">
        <v>0</v>
      </c>
      <c r="D679" s="499" t="s">
        <v>59</v>
      </c>
      <c r="E679" s="500">
        <f t="shared" si="20"/>
        <v>0</v>
      </c>
      <c r="F679" s="454" t="str">
        <f t="shared" si="21"/>
        <v>否</v>
      </c>
    </row>
    <row r="680" s="163" customFormat="1" ht="36" hidden="1" customHeight="1" spans="1:6">
      <c r="A680" s="501" t="s">
        <v>1294</v>
      </c>
      <c r="B680" s="498" t="s">
        <v>1295</v>
      </c>
      <c r="C680" s="499">
        <v>0</v>
      </c>
      <c r="D680" s="499" t="s">
        <v>59</v>
      </c>
      <c r="E680" s="500">
        <f t="shared" si="20"/>
        <v>0</v>
      </c>
      <c r="F680" s="454" t="str">
        <f t="shared" si="21"/>
        <v>否</v>
      </c>
    </row>
    <row r="681" s="163" customFormat="1" ht="36" hidden="1" customHeight="1" spans="1:6">
      <c r="A681" s="501" t="s">
        <v>1296</v>
      </c>
      <c r="B681" s="498" t="s">
        <v>1297</v>
      </c>
      <c r="C681" s="499">
        <v>0</v>
      </c>
      <c r="D681" s="499" t="s">
        <v>59</v>
      </c>
      <c r="E681" s="500">
        <f t="shared" si="20"/>
        <v>0</v>
      </c>
      <c r="F681" s="454" t="str">
        <f t="shared" si="21"/>
        <v>否</v>
      </c>
    </row>
    <row r="682" s="163" customFormat="1" ht="36" hidden="1" customHeight="1" spans="1:6">
      <c r="A682" s="501" t="s">
        <v>1298</v>
      </c>
      <c r="B682" s="498" t="s">
        <v>1299</v>
      </c>
      <c r="C682" s="499">
        <v>0</v>
      </c>
      <c r="D682" s="499" t="s">
        <v>59</v>
      </c>
      <c r="E682" s="500">
        <f t="shared" si="20"/>
        <v>0</v>
      </c>
      <c r="F682" s="454" t="str">
        <f t="shared" si="21"/>
        <v>否</v>
      </c>
    </row>
    <row r="683" s="163" customFormat="1" ht="36" hidden="1" customHeight="1" spans="1:6">
      <c r="A683" s="501" t="s">
        <v>1300</v>
      </c>
      <c r="B683" s="498" t="s">
        <v>1301</v>
      </c>
      <c r="C683" s="499">
        <v>0</v>
      </c>
      <c r="D683" s="499" t="s">
        <v>59</v>
      </c>
      <c r="E683" s="500">
        <f t="shared" si="20"/>
        <v>0</v>
      </c>
      <c r="F683" s="454" t="str">
        <f t="shared" si="21"/>
        <v>否</v>
      </c>
    </row>
    <row r="684" s="163" customFormat="1" ht="36" hidden="1" customHeight="1" spans="1:6">
      <c r="A684" s="501" t="s">
        <v>1302</v>
      </c>
      <c r="B684" s="498" t="s">
        <v>1303</v>
      </c>
      <c r="C684" s="499">
        <v>0</v>
      </c>
      <c r="D684" s="499" t="s">
        <v>59</v>
      </c>
      <c r="E684" s="500">
        <f t="shared" si="20"/>
        <v>0</v>
      </c>
      <c r="F684" s="454" t="str">
        <f t="shared" si="21"/>
        <v>否</v>
      </c>
    </row>
    <row r="685" s="163" customFormat="1" ht="36" hidden="1" customHeight="1" spans="1:6">
      <c r="A685" s="501" t="s">
        <v>1304</v>
      </c>
      <c r="B685" s="498" t="s">
        <v>1305</v>
      </c>
      <c r="C685" s="499">
        <v>0</v>
      </c>
      <c r="D685" s="499" t="s">
        <v>59</v>
      </c>
      <c r="E685" s="500">
        <f t="shared" si="20"/>
        <v>0</v>
      </c>
      <c r="F685" s="454" t="str">
        <f t="shared" si="21"/>
        <v>否</v>
      </c>
    </row>
    <row r="686" s="163" customFormat="1" ht="36" hidden="1" customHeight="1" spans="1:6">
      <c r="A686" s="501" t="s">
        <v>1306</v>
      </c>
      <c r="B686" s="498" t="s">
        <v>1307</v>
      </c>
      <c r="C686" s="499">
        <v>0</v>
      </c>
      <c r="D686" s="499" t="s">
        <v>59</v>
      </c>
      <c r="E686" s="500">
        <f t="shared" si="20"/>
        <v>0</v>
      </c>
      <c r="F686" s="454" t="str">
        <f t="shared" si="21"/>
        <v>否</v>
      </c>
    </row>
    <row r="687" s="163" customFormat="1" ht="36" hidden="1" customHeight="1" spans="1:6">
      <c r="A687" s="501" t="s">
        <v>1308</v>
      </c>
      <c r="B687" s="498" t="s">
        <v>1309</v>
      </c>
      <c r="C687" s="499">
        <v>0</v>
      </c>
      <c r="D687" s="499" t="s">
        <v>59</v>
      </c>
      <c r="E687" s="500">
        <f t="shared" si="20"/>
        <v>0</v>
      </c>
      <c r="F687" s="454" t="str">
        <f t="shared" si="21"/>
        <v>否</v>
      </c>
    </row>
    <row r="688" s="161" customFormat="1" ht="36" customHeight="1" spans="1:6">
      <c r="A688" s="495" t="s">
        <v>1310</v>
      </c>
      <c r="B688" s="496" t="s">
        <v>1311</v>
      </c>
      <c r="C688" s="322">
        <f>SUM(C689:C691)</f>
        <v>2542.90217099999</v>
      </c>
      <c r="D688" s="322">
        <f>SUM(D689:D691)</f>
        <v>2881.940426</v>
      </c>
      <c r="E688" s="330">
        <f t="shared" si="20"/>
        <v>0.133327289923499</v>
      </c>
      <c r="F688" s="454" t="str">
        <f t="shared" si="21"/>
        <v>是</v>
      </c>
    </row>
    <row r="689" s="163" customFormat="1" ht="36" hidden="1" customHeight="1" spans="1:6">
      <c r="A689" s="501" t="s">
        <v>1312</v>
      </c>
      <c r="B689" s="498" t="s">
        <v>1313</v>
      </c>
      <c r="C689" s="499">
        <v>0</v>
      </c>
      <c r="D689" s="499" t="s">
        <v>59</v>
      </c>
      <c r="E689" s="500">
        <f t="shared" si="20"/>
        <v>0</v>
      </c>
      <c r="F689" s="454" t="str">
        <f t="shared" si="21"/>
        <v>否</v>
      </c>
    </row>
    <row r="690" s="161" customFormat="1" ht="36" customHeight="1" spans="1:6">
      <c r="A690" s="497" t="s">
        <v>1314</v>
      </c>
      <c r="B690" s="498" t="s">
        <v>1315</v>
      </c>
      <c r="C690" s="499">
        <v>2521.10517099999</v>
      </c>
      <c r="D690" s="499">
        <v>2751.440426</v>
      </c>
      <c r="E690" s="500">
        <f t="shared" si="20"/>
        <v>0.0913628109011604</v>
      </c>
      <c r="F690" s="454" t="str">
        <f t="shared" si="21"/>
        <v>是</v>
      </c>
    </row>
    <row r="691" s="161" customFormat="1" ht="36" customHeight="1" spans="1:6">
      <c r="A691" s="497" t="s">
        <v>1316</v>
      </c>
      <c r="B691" s="498" t="s">
        <v>1317</v>
      </c>
      <c r="C691" s="499">
        <v>21.797</v>
      </c>
      <c r="D691" s="499">
        <v>130.5</v>
      </c>
      <c r="E691" s="500">
        <f t="shared" si="20"/>
        <v>4.98706243978529</v>
      </c>
      <c r="F691" s="454" t="str">
        <f t="shared" si="21"/>
        <v>是</v>
      </c>
    </row>
    <row r="692" s="161" customFormat="1" ht="36" customHeight="1" spans="1:6">
      <c r="A692" s="495" t="s">
        <v>1318</v>
      </c>
      <c r="B692" s="496" t="s">
        <v>1319</v>
      </c>
      <c r="C692" s="322">
        <f>SUM(C693:C703)</f>
        <v>3679.541712</v>
      </c>
      <c r="D692" s="322">
        <f>SUM(D693:D703)</f>
        <v>3741.853969</v>
      </c>
      <c r="E692" s="330">
        <f t="shared" si="20"/>
        <v>0.0169347875026884</v>
      </c>
      <c r="F692" s="454" t="str">
        <f t="shared" si="21"/>
        <v>是</v>
      </c>
    </row>
    <row r="693" s="161" customFormat="1" ht="36" customHeight="1" spans="1:6">
      <c r="A693" s="497" t="s">
        <v>1320</v>
      </c>
      <c r="B693" s="498" t="s">
        <v>1321</v>
      </c>
      <c r="C693" s="499">
        <v>697.870918999994</v>
      </c>
      <c r="D693" s="499">
        <v>859.258333</v>
      </c>
      <c r="E693" s="500">
        <f t="shared" si="20"/>
        <v>0.231256826450462</v>
      </c>
      <c r="F693" s="454" t="str">
        <f t="shared" si="21"/>
        <v>是</v>
      </c>
    </row>
    <row r="694" s="161" customFormat="1" ht="36" customHeight="1" spans="1:6">
      <c r="A694" s="497" t="s">
        <v>1322</v>
      </c>
      <c r="B694" s="498" t="s">
        <v>1323</v>
      </c>
      <c r="C694" s="499">
        <v>154.753293000007</v>
      </c>
      <c r="D694" s="499" t="s">
        <v>59</v>
      </c>
      <c r="E694" s="500">
        <f t="shared" si="20"/>
        <v>0</v>
      </c>
      <c r="F694" s="454" t="str">
        <f t="shared" si="21"/>
        <v>是</v>
      </c>
    </row>
    <row r="695" s="161" customFormat="1" ht="36" customHeight="1" spans="1:6">
      <c r="A695" s="497" t="s">
        <v>1324</v>
      </c>
      <c r="B695" s="498" t="s">
        <v>1325</v>
      </c>
      <c r="C695" s="499">
        <v>579.4</v>
      </c>
      <c r="D695" s="499">
        <v>638.805736</v>
      </c>
      <c r="E695" s="500">
        <f t="shared" si="20"/>
        <v>0.102529748015188</v>
      </c>
      <c r="F695" s="454" t="str">
        <f t="shared" si="21"/>
        <v>是</v>
      </c>
    </row>
    <row r="696" s="163" customFormat="1" ht="36" hidden="1" customHeight="1" spans="1:6">
      <c r="A696" s="501" t="s">
        <v>1326</v>
      </c>
      <c r="B696" s="498" t="s">
        <v>1327</v>
      </c>
      <c r="C696" s="499">
        <v>0</v>
      </c>
      <c r="D696" s="499" t="s">
        <v>59</v>
      </c>
      <c r="E696" s="500">
        <f t="shared" si="20"/>
        <v>0</v>
      </c>
      <c r="F696" s="454" t="str">
        <f t="shared" si="21"/>
        <v>否</v>
      </c>
    </row>
    <row r="697" s="163" customFormat="1" ht="36" hidden="1" customHeight="1" spans="1:6">
      <c r="A697" s="501" t="s">
        <v>1328</v>
      </c>
      <c r="B697" s="498" t="s">
        <v>1329</v>
      </c>
      <c r="C697" s="499">
        <v>0</v>
      </c>
      <c r="D697" s="499" t="s">
        <v>59</v>
      </c>
      <c r="E697" s="500">
        <f t="shared" si="20"/>
        <v>0</v>
      </c>
      <c r="F697" s="454" t="str">
        <f t="shared" si="21"/>
        <v>否</v>
      </c>
    </row>
    <row r="698" s="163" customFormat="1" ht="36" hidden="1" customHeight="1" spans="1:6">
      <c r="A698" s="501" t="s">
        <v>1330</v>
      </c>
      <c r="B698" s="498" t="s">
        <v>1331</v>
      </c>
      <c r="C698" s="499">
        <v>0</v>
      </c>
      <c r="D698" s="499" t="s">
        <v>59</v>
      </c>
      <c r="E698" s="500">
        <f t="shared" si="20"/>
        <v>0</v>
      </c>
      <c r="F698" s="454" t="str">
        <f t="shared" si="21"/>
        <v>否</v>
      </c>
    </row>
    <row r="699" s="163" customFormat="1" ht="36" hidden="1" customHeight="1" spans="1:6">
      <c r="A699" s="501" t="s">
        <v>1332</v>
      </c>
      <c r="B699" s="498" t="s">
        <v>1333</v>
      </c>
      <c r="C699" s="499">
        <v>0</v>
      </c>
      <c r="D699" s="499" t="s">
        <v>59</v>
      </c>
      <c r="E699" s="500">
        <f t="shared" si="20"/>
        <v>0</v>
      </c>
      <c r="F699" s="454" t="str">
        <f t="shared" si="21"/>
        <v>否</v>
      </c>
    </row>
    <row r="700" s="161" customFormat="1" ht="36" customHeight="1" spans="1:6">
      <c r="A700" s="497" t="s">
        <v>1334</v>
      </c>
      <c r="B700" s="498" t="s">
        <v>1335</v>
      </c>
      <c r="C700" s="499">
        <v>2141</v>
      </c>
      <c r="D700" s="499">
        <v>1999.9199</v>
      </c>
      <c r="E700" s="500">
        <f t="shared" si="20"/>
        <v>-0.0658944885567492</v>
      </c>
      <c r="F700" s="454" t="str">
        <f t="shared" si="21"/>
        <v>是</v>
      </c>
    </row>
    <row r="701" s="161" customFormat="1" ht="36" customHeight="1" spans="1:6">
      <c r="A701" s="497" t="s">
        <v>1336</v>
      </c>
      <c r="B701" s="498" t="s">
        <v>1337</v>
      </c>
      <c r="C701" s="499">
        <v>56.5175</v>
      </c>
      <c r="D701" s="499">
        <v>193.87</v>
      </c>
      <c r="E701" s="500">
        <f t="shared" si="20"/>
        <v>2.43026496217986</v>
      </c>
      <c r="F701" s="454" t="str">
        <f t="shared" si="21"/>
        <v>是</v>
      </c>
    </row>
    <row r="702" s="161" customFormat="1" ht="36" hidden="1" customHeight="1" spans="1:6">
      <c r="A702" s="497" t="s">
        <v>1338</v>
      </c>
      <c r="B702" s="498" t="s">
        <v>1339</v>
      </c>
      <c r="C702" s="499">
        <v>0</v>
      </c>
      <c r="D702" s="499" t="s">
        <v>59</v>
      </c>
      <c r="E702" s="500">
        <f t="shared" si="20"/>
        <v>0</v>
      </c>
      <c r="F702" s="454" t="str">
        <f t="shared" si="21"/>
        <v>否</v>
      </c>
    </row>
    <row r="703" s="161" customFormat="1" ht="36" customHeight="1" spans="1:6">
      <c r="A703" s="497" t="s">
        <v>1340</v>
      </c>
      <c r="B703" s="498" t="s">
        <v>1341</v>
      </c>
      <c r="C703" s="499">
        <v>50</v>
      </c>
      <c r="D703" s="499">
        <v>50</v>
      </c>
      <c r="E703" s="500">
        <f t="shared" si="20"/>
        <v>0</v>
      </c>
      <c r="F703" s="454" t="str">
        <f t="shared" si="21"/>
        <v>是</v>
      </c>
    </row>
    <row r="704" s="161" customFormat="1" ht="36" hidden="1" customHeight="1" spans="1:6">
      <c r="A704" s="495" t="s">
        <v>1342</v>
      </c>
      <c r="B704" s="496" t="s">
        <v>1343</v>
      </c>
      <c r="C704" s="499">
        <f>SUM(C705:C706)</f>
        <v>0</v>
      </c>
      <c r="D704" s="499">
        <f>SUM(D705:D706)</f>
        <v>0</v>
      </c>
      <c r="E704" s="500">
        <f t="shared" si="20"/>
        <v>0</v>
      </c>
      <c r="F704" s="454" t="str">
        <f t="shared" si="21"/>
        <v>否</v>
      </c>
    </row>
    <row r="705" s="163" customFormat="1" ht="36" hidden="1" customHeight="1" spans="1:6">
      <c r="A705" s="501" t="s">
        <v>1344</v>
      </c>
      <c r="B705" s="498" t="s">
        <v>1345</v>
      </c>
      <c r="C705" s="499" t="s">
        <v>59</v>
      </c>
      <c r="D705" s="499" t="s">
        <v>59</v>
      </c>
      <c r="E705" s="500">
        <f t="shared" si="20"/>
        <v>0</v>
      </c>
      <c r="F705" s="454" t="str">
        <f t="shared" si="21"/>
        <v>否</v>
      </c>
    </row>
    <row r="706" s="163" customFormat="1" ht="36" hidden="1" customHeight="1" spans="1:6">
      <c r="A706" s="501" t="s">
        <v>1346</v>
      </c>
      <c r="B706" s="498" t="s">
        <v>1347</v>
      </c>
      <c r="C706" s="499" t="s">
        <v>59</v>
      </c>
      <c r="D706" s="499" t="s">
        <v>59</v>
      </c>
      <c r="E706" s="500">
        <f t="shared" si="20"/>
        <v>0</v>
      </c>
      <c r="F706" s="454" t="str">
        <f t="shared" si="21"/>
        <v>否</v>
      </c>
    </row>
    <row r="707" s="161" customFormat="1" ht="36" customHeight="1" spans="1:6">
      <c r="A707" s="495" t="s">
        <v>1348</v>
      </c>
      <c r="B707" s="496" t="s">
        <v>1349</v>
      </c>
      <c r="C707" s="322">
        <f>SUM(C708:C710)</f>
        <v>1709.35000000001</v>
      </c>
      <c r="D707" s="322">
        <f>SUM(D708:D710)</f>
        <v>1021.093992</v>
      </c>
      <c r="E707" s="330">
        <f t="shared" si="20"/>
        <v>-0.402641944598828</v>
      </c>
      <c r="F707" s="454" t="str">
        <f t="shared" si="21"/>
        <v>是</v>
      </c>
    </row>
    <row r="708" s="163" customFormat="1" ht="36" hidden="1" customHeight="1" spans="1:6">
      <c r="A708" s="501" t="s">
        <v>1350</v>
      </c>
      <c r="B708" s="498" t="s">
        <v>1351</v>
      </c>
      <c r="C708" s="499">
        <v>0</v>
      </c>
      <c r="D708" s="499" t="s">
        <v>59</v>
      </c>
      <c r="E708" s="500">
        <f t="shared" si="20"/>
        <v>0</v>
      </c>
      <c r="F708" s="454" t="str">
        <f t="shared" si="21"/>
        <v>否</v>
      </c>
    </row>
    <row r="709" s="161" customFormat="1" ht="36" customHeight="1" spans="1:6">
      <c r="A709" s="497" t="s">
        <v>1352</v>
      </c>
      <c r="B709" s="498" t="s">
        <v>1353</v>
      </c>
      <c r="C709" s="499">
        <v>1245</v>
      </c>
      <c r="D709" s="499">
        <v>629.427992</v>
      </c>
      <c r="E709" s="500">
        <f t="shared" ref="E709:E772" si="22">IF(C709&lt;0,"",IFERROR(D709/C709-1,0))</f>
        <v>-0.494435347791165</v>
      </c>
      <c r="F709" s="454" t="str">
        <f t="shared" ref="F709:F772" si="23">IF(LEN(A709)=3,"是",IF(B709&lt;&gt;"",IF(SUM(C709:D709)&lt;&gt;0,"是","否"),"是"))</f>
        <v>是</v>
      </c>
    </row>
    <row r="710" s="161" customFormat="1" ht="36" customHeight="1" spans="1:6">
      <c r="A710" s="497" t="s">
        <v>1354</v>
      </c>
      <c r="B710" s="498" t="s">
        <v>1355</v>
      </c>
      <c r="C710" s="499">
        <v>464.350000000012</v>
      </c>
      <c r="D710" s="499">
        <v>391.666</v>
      </c>
      <c r="E710" s="500">
        <f t="shared" si="22"/>
        <v>-0.156528480671929</v>
      </c>
      <c r="F710" s="454" t="str">
        <f t="shared" si="23"/>
        <v>是</v>
      </c>
    </row>
    <row r="711" s="161" customFormat="1" ht="36" customHeight="1" spans="1:6">
      <c r="A711" s="495" t="s">
        <v>1356</v>
      </c>
      <c r="B711" s="496" t="s">
        <v>1357</v>
      </c>
      <c r="C711" s="322">
        <f>SUM(C712:C715)</f>
        <v>6915.25771999999</v>
      </c>
      <c r="D711" s="322">
        <f>SUM(D712:D715)</f>
        <v>10442.498491</v>
      </c>
      <c r="E711" s="330">
        <f t="shared" si="22"/>
        <v>0.510066423236647</v>
      </c>
      <c r="F711" s="454" t="str">
        <f t="shared" si="23"/>
        <v>是</v>
      </c>
    </row>
    <row r="712" s="161" customFormat="1" ht="36" customHeight="1" spans="1:6">
      <c r="A712" s="497" t="s">
        <v>1358</v>
      </c>
      <c r="B712" s="498" t="s">
        <v>1359</v>
      </c>
      <c r="C712" s="499">
        <v>2135.509076</v>
      </c>
      <c r="D712" s="499">
        <v>1234.667534</v>
      </c>
      <c r="E712" s="500">
        <f t="shared" si="22"/>
        <v>-0.421839247664242</v>
      </c>
      <c r="F712" s="454" t="str">
        <f t="shared" si="23"/>
        <v>是</v>
      </c>
    </row>
    <row r="713" s="161" customFormat="1" ht="36" customHeight="1" spans="1:6">
      <c r="A713" s="497" t="s">
        <v>1360</v>
      </c>
      <c r="B713" s="498" t="s">
        <v>1361</v>
      </c>
      <c r="C713" s="499">
        <v>3940</v>
      </c>
      <c r="D713" s="499">
        <v>4204.263044</v>
      </c>
      <c r="E713" s="500">
        <f t="shared" si="22"/>
        <v>0.0670718385786804</v>
      </c>
      <c r="F713" s="454" t="str">
        <f t="shared" si="23"/>
        <v>是</v>
      </c>
    </row>
    <row r="714" s="161" customFormat="1" ht="36" customHeight="1" spans="1:6">
      <c r="A714" s="497" t="s">
        <v>1362</v>
      </c>
      <c r="B714" s="498" t="s">
        <v>1363</v>
      </c>
      <c r="C714" s="499">
        <v>262.391071999991</v>
      </c>
      <c r="D714" s="499">
        <v>4411.848854</v>
      </c>
      <c r="E714" s="500">
        <f t="shared" si="22"/>
        <v>15.8140204633188</v>
      </c>
      <c r="F714" s="454" t="str">
        <f t="shared" si="23"/>
        <v>是</v>
      </c>
    </row>
    <row r="715" s="161" customFormat="1" ht="36" customHeight="1" spans="1:6">
      <c r="A715" s="497" t="s">
        <v>1364</v>
      </c>
      <c r="B715" s="498" t="s">
        <v>1365</v>
      </c>
      <c r="C715" s="499">
        <v>577.357572000003</v>
      </c>
      <c r="D715" s="499">
        <v>591.719059</v>
      </c>
      <c r="E715" s="500">
        <f t="shared" si="22"/>
        <v>0.0248745105225656</v>
      </c>
      <c r="F715" s="454" t="str">
        <f t="shared" si="23"/>
        <v>是</v>
      </c>
    </row>
    <row r="716" s="161" customFormat="1" ht="36" customHeight="1" spans="1:6">
      <c r="A716" s="495" t="s">
        <v>1366</v>
      </c>
      <c r="B716" s="496" t="s">
        <v>1367</v>
      </c>
      <c r="C716" s="322">
        <f>SUM(C717:C719)</f>
        <v>326.65744000001</v>
      </c>
      <c r="D716" s="322">
        <f>SUM(D717:D719)</f>
        <v>336.1552</v>
      </c>
      <c r="E716" s="330">
        <f t="shared" si="22"/>
        <v>0.0290755967474357</v>
      </c>
      <c r="F716" s="454" t="str">
        <f t="shared" si="23"/>
        <v>是</v>
      </c>
    </row>
    <row r="717" s="161" customFormat="1" ht="36" customHeight="1" spans="1:6">
      <c r="A717" s="497" t="s">
        <v>1368</v>
      </c>
      <c r="B717" s="498" t="s">
        <v>1369</v>
      </c>
      <c r="C717" s="499">
        <v>21.875</v>
      </c>
      <c r="D717" s="499">
        <v>21.875</v>
      </c>
      <c r="E717" s="500">
        <f t="shared" si="22"/>
        <v>0</v>
      </c>
      <c r="F717" s="454" t="str">
        <f t="shared" si="23"/>
        <v>是</v>
      </c>
    </row>
    <row r="718" s="161" customFormat="1" ht="36" customHeight="1" spans="1:6">
      <c r="A718" s="497" t="s">
        <v>1370</v>
      </c>
      <c r="B718" s="498" t="s">
        <v>1371</v>
      </c>
      <c r="C718" s="499">
        <v>304.78244000001</v>
      </c>
      <c r="D718" s="499">
        <v>314.2802</v>
      </c>
      <c r="E718" s="500">
        <f t="shared" si="22"/>
        <v>0.0311624252368006</v>
      </c>
      <c r="F718" s="454" t="str">
        <f t="shared" si="23"/>
        <v>是</v>
      </c>
    </row>
    <row r="719" s="161" customFormat="1" ht="36" hidden="1" customHeight="1" spans="1:6">
      <c r="A719" s="497" t="s">
        <v>1372</v>
      </c>
      <c r="B719" s="498" t="s">
        <v>1373</v>
      </c>
      <c r="C719" s="499">
        <v>0</v>
      </c>
      <c r="D719" s="499" t="s">
        <v>59</v>
      </c>
      <c r="E719" s="500">
        <f t="shared" si="22"/>
        <v>0</v>
      </c>
      <c r="F719" s="454" t="str">
        <f t="shared" si="23"/>
        <v>否</v>
      </c>
    </row>
    <row r="720" s="161" customFormat="1" ht="36" customHeight="1" spans="1:6">
      <c r="A720" s="495" t="s">
        <v>1374</v>
      </c>
      <c r="B720" s="496" t="s">
        <v>1375</v>
      </c>
      <c r="C720" s="499">
        <f>SUM(C721:C723)</f>
        <v>33.2526</v>
      </c>
      <c r="D720" s="499">
        <f>SUM(D721:D723)</f>
        <v>47.8703</v>
      </c>
      <c r="E720" s="500">
        <f t="shared" si="22"/>
        <v>0.439595700787307</v>
      </c>
      <c r="F720" s="454" t="str">
        <f t="shared" si="23"/>
        <v>是</v>
      </c>
    </row>
    <row r="721" s="161" customFormat="1" ht="36" customHeight="1" spans="1:6">
      <c r="A721" s="497" t="s">
        <v>1376</v>
      </c>
      <c r="B721" s="498" t="s">
        <v>1377</v>
      </c>
      <c r="C721" s="499">
        <v>33.2526</v>
      </c>
      <c r="D721" s="499">
        <v>47.8703</v>
      </c>
      <c r="E721" s="500">
        <f t="shared" si="22"/>
        <v>0.439595700787307</v>
      </c>
      <c r="F721" s="454" t="str">
        <f t="shared" si="23"/>
        <v>是</v>
      </c>
    </row>
    <row r="722" s="163" customFormat="1" ht="36" hidden="1" customHeight="1" spans="1:6">
      <c r="A722" s="501" t="s">
        <v>1378</v>
      </c>
      <c r="B722" s="498" t="s">
        <v>1379</v>
      </c>
      <c r="C722" s="499">
        <v>0</v>
      </c>
      <c r="D722" s="499" t="s">
        <v>59</v>
      </c>
      <c r="E722" s="500">
        <f t="shared" si="22"/>
        <v>0</v>
      </c>
      <c r="F722" s="454" t="str">
        <f t="shared" si="23"/>
        <v>否</v>
      </c>
    </row>
    <row r="723" s="163" customFormat="1" ht="36" hidden="1" customHeight="1" spans="1:6">
      <c r="A723" s="501" t="s">
        <v>1380</v>
      </c>
      <c r="B723" s="498" t="s">
        <v>1381</v>
      </c>
      <c r="C723" s="499">
        <v>0</v>
      </c>
      <c r="D723" s="499" t="s">
        <v>59</v>
      </c>
      <c r="E723" s="500">
        <f t="shared" si="22"/>
        <v>0</v>
      </c>
      <c r="F723" s="454" t="str">
        <f t="shared" si="23"/>
        <v>否</v>
      </c>
    </row>
    <row r="724" s="478" customFormat="1" ht="36" customHeight="1" spans="1:6">
      <c r="A724" s="495" t="s">
        <v>1382</v>
      </c>
      <c r="B724" s="518" t="s">
        <v>1383</v>
      </c>
      <c r="C724" s="519">
        <f>SUM(C725:C726)</f>
        <v>8.6</v>
      </c>
      <c r="D724" s="519">
        <f>SUM(D725:D726)</f>
        <v>9</v>
      </c>
      <c r="E724" s="520">
        <f t="shared" si="22"/>
        <v>0.0465116279069768</v>
      </c>
      <c r="F724" s="454" t="str">
        <f t="shared" si="23"/>
        <v>是</v>
      </c>
    </row>
    <row r="725" s="161" customFormat="1" ht="36" customHeight="1" spans="1:6">
      <c r="A725" s="497" t="s">
        <v>1384</v>
      </c>
      <c r="B725" s="498" t="s">
        <v>1385</v>
      </c>
      <c r="C725" s="499">
        <v>8.6</v>
      </c>
      <c r="D725" s="499">
        <v>9</v>
      </c>
      <c r="E725" s="500">
        <f t="shared" si="22"/>
        <v>0.0465116279069768</v>
      </c>
      <c r="F725" s="454" t="str">
        <f t="shared" si="23"/>
        <v>是</v>
      </c>
    </row>
    <row r="726" s="163" customFormat="1" ht="36" hidden="1" customHeight="1" spans="1:6">
      <c r="A726" s="501" t="s">
        <v>1386</v>
      </c>
      <c r="B726" s="498" t="s">
        <v>1387</v>
      </c>
      <c r="C726" s="499">
        <v>0</v>
      </c>
      <c r="D726" s="499" t="s">
        <v>59</v>
      </c>
      <c r="E726" s="500">
        <f t="shared" si="22"/>
        <v>0</v>
      </c>
      <c r="F726" s="454" t="str">
        <f t="shared" si="23"/>
        <v>否</v>
      </c>
    </row>
    <row r="727" s="161" customFormat="1" ht="36" customHeight="1" spans="1:6">
      <c r="A727" s="495" t="s">
        <v>1388</v>
      </c>
      <c r="B727" s="496" t="s">
        <v>1389</v>
      </c>
      <c r="C727" s="322">
        <f>SUM(C728:C735)</f>
        <v>361.115925</v>
      </c>
      <c r="D727" s="322">
        <f>SUM(D728:D735)</f>
        <v>377.324526</v>
      </c>
      <c r="E727" s="330">
        <f t="shared" si="22"/>
        <v>0.0448847582670302</v>
      </c>
      <c r="F727" s="454" t="str">
        <f t="shared" si="23"/>
        <v>是</v>
      </c>
    </row>
    <row r="728" s="161" customFormat="1" ht="36" customHeight="1" spans="1:6">
      <c r="A728" s="497" t="s">
        <v>1390</v>
      </c>
      <c r="B728" s="498" t="s">
        <v>156</v>
      </c>
      <c r="C728" s="499">
        <v>361.115925</v>
      </c>
      <c r="D728" s="499">
        <v>357.324526</v>
      </c>
      <c r="E728" s="500">
        <f t="shared" si="22"/>
        <v>-0.0104991188079009</v>
      </c>
      <c r="F728" s="454" t="str">
        <f t="shared" si="23"/>
        <v>是</v>
      </c>
    </row>
    <row r="729" s="163" customFormat="1" ht="36" hidden="1" customHeight="1" spans="1:6">
      <c r="A729" s="501" t="s">
        <v>1391</v>
      </c>
      <c r="B729" s="498" t="s">
        <v>158</v>
      </c>
      <c r="C729" s="499">
        <v>0</v>
      </c>
      <c r="D729" s="499" t="s">
        <v>59</v>
      </c>
      <c r="E729" s="500">
        <f t="shared" si="22"/>
        <v>0</v>
      </c>
      <c r="F729" s="454" t="str">
        <f t="shared" si="23"/>
        <v>否</v>
      </c>
    </row>
    <row r="730" s="163" customFormat="1" ht="36" hidden="1" customHeight="1" spans="1:6">
      <c r="A730" s="501" t="s">
        <v>1392</v>
      </c>
      <c r="B730" s="498" t="s">
        <v>160</v>
      </c>
      <c r="C730" s="499">
        <v>0</v>
      </c>
      <c r="D730" s="499" t="s">
        <v>59</v>
      </c>
      <c r="E730" s="500">
        <f t="shared" si="22"/>
        <v>0</v>
      </c>
      <c r="F730" s="454" t="str">
        <f t="shared" si="23"/>
        <v>否</v>
      </c>
    </row>
    <row r="731" s="163" customFormat="1" ht="36" hidden="1" customHeight="1" spans="1:6">
      <c r="A731" s="501" t="s">
        <v>1393</v>
      </c>
      <c r="B731" s="498" t="s">
        <v>257</v>
      </c>
      <c r="C731" s="499">
        <v>0</v>
      </c>
      <c r="D731" s="499" t="s">
        <v>59</v>
      </c>
      <c r="E731" s="500">
        <f t="shared" si="22"/>
        <v>0</v>
      </c>
      <c r="F731" s="454" t="str">
        <f t="shared" si="23"/>
        <v>否</v>
      </c>
    </row>
    <row r="732" s="161" customFormat="1" ht="36" customHeight="1" spans="1:6">
      <c r="A732" s="497" t="s">
        <v>1394</v>
      </c>
      <c r="B732" s="498" t="s">
        <v>1395</v>
      </c>
      <c r="C732" s="499">
        <v>0</v>
      </c>
      <c r="D732" s="499">
        <v>20</v>
      </c>
      <c r="E732" s="500">
        <f t="shared" si="22"/>
        <v>0</v>
      </c>
      <c r="F732" s="454" t="str">
        <f t="shared" si="23"/>
        <v>是</v>
      </c>
    </row>
    <row r="733" s="163" customFormat="1" ht="36" hidden="1" customHeight="1" spans="1:6">
      <c r="A733" s="501" t="s">
        <v>1396</v>
      </c>
      <c r="B733" s="498" t="s">
        <v>1397</v>
      </c>
      <c r="C733" s="499">
        <v>0</v>
      </c>
      <c r="D733" s="499" t="s">
        <v>59</v>
      </c>
      <c r="E733" s="500">
        <f t="shared" si="22"/>
        <v>0</v>
      </c>
      <c r="F733" s="454" t="str">
        <f t="shared" si="23"/>
        <v>否</v>
      </c>
    </row>
    <row r="734" s="163" customFormat="1" ht="36" hidden="1" customHeight="1" spans="1:6">
      <c r="A734" s="501" t="s">
        <v>1398</v>
      </c>
      <c r="B734" s="498" t="s">
        <v>174</v>
      </c>
      <c r="C734" s="499">
        <v>0</v>
      </c>
      <c r="D734" s="499" t="s">
        <v>59</v>
      </c>
      <c r="E734" s="500">
        <f t="shared" si="22"/>
        <v>0</v>
      </c>
      <c r="F734" s="454" t="str">
        <f t="shared" si="23"/>
        <v>否</v>
      </c>
    </row>
    <row r="735" s="163" customFormat="1" ht="36" hidden="1" customHeight="1" spans="1:6">
      <c r="A735" s="501" t="s">
        <v>1399</v>
      </c>
      <c r="B735" s="498" t="s">
        <v>1400</v>
      </c>
      <c r="C735" s="499">
        <v>0</v>
      </c>
      <c r="D735" s="499" t="s">
        <v>59</v>
      </c>
      <c r="E735" s="500">
        <f t="shared" si="22"/>
        <v>0</v>
      </c>
      <c r="F735" s="454" t="str">
        <f t="shared" si="23"/>
        <v>否</v>
      </c>
    </row>
    <row r="736" s="161" customFormat="1" ht="36" hidden="1" customHeight="1" spans="1:6">
      <c r="A736" s="495" t="s">
        <v>1401</v>
      </c>
      <c r="B736" s="496" t="s">
        <v>1402</v>
      </c>
      <c r="C736" s="519">
        <f>SUM(C737)</f>
        <v>0</v>
      </c>
      <c r="D736" s="519">
        <f>SUM(D737)</f>
        <v>0</v>
      </c>
      <c r="E736" s="520">
        <f t="shared" si="22"/>
        <v>0</v>
      </c>
      <c r="F736" s="454" t="str">
        <f t="shared" si="23"/>
        <v>否</v>
      </c>
    </row>
    <row r="737" s="161" customFormat="1" ht="36" hidden="1" customHeight="1" spans="1:6">
      <c r="A737" s="497" t="s">
        <v>1403</v>
      </c>
      <c r="B737" s="498" t="s">
        <v>1404</v>
      </c>
      <c r="C737" s="499">
        <v>0</v>
      </c>
      <c r="D737" s="499" t="s">
        <v>59</v>
      </c>
      <c r="E737" s="500">
        <f t="shared" si="22"/>
        <v>0</v>
      </c>
      <c r="F737" s="454" t="str">
        <f t="shared" si="23"/>
        <v>否</v>
      </c>
    </row>
    <row r="738" s="161" customFormat="1" ht="36" customHeight="1" spans="1:6">
      <c r="A738" s="495" t="s">
        <v>1405</v>
      </c>
      <c r="B738" s="496" t="s">
        <v>1406</v>
      </c>
      <c r="C738" s="519">
        <f>SUM(C739:C741)</f>
        <v>0</v>
      </c>
      <c r="D738" s="519">
        <f>SUM(D739:D741)</f>
        <v>22.92</v>
      </c>
      <c r="E738" s="520">
        <f t="shared" si="22"/>
        <v>0</v>
      </c>
      <c r="F738" s="454" t="str">
        <f t="shared" si="23"/>
        <v>是</v>
      </c>
    </row>
    <row r="739" s="161" customFormat="1" ht="36" hidden="1" customHeight="1" spans="1:9">
      <c r="A739" s="507" t="s">
        <v>1407</v>
      </c>
      <c r="B739" s="510" t="s">
        <v>1408</v>
      </c>
      <c r="C739" s="499">
        <v>0</v>
      </c>
      <c r="D739" s="499" t="s">
        <v>59</v>
      </c>
      <c r="E739" s="500">
        <f t="shared" si="22"/>
        <v>0</v>
      </c>
      <c r="F739" s="454" t="str">
        <f t="shared" si="23"/>
        <v>否</v>
      </c>
      <c r="G739" s="293"/>
      <c r="H739" s="293"/>
      <c r="I739" s="293"/>
    </row>
    <row r="740" s="161" customFormat="1" ht="36" hidden="1" customHeight="1" spans="1:9">
      <c r="A740" s="509" t="s">
        <v>1409</v>
      </c>
      <c r="B740" s="510" t="s">
        <v>1410</v>
      </c>
      <c r="C740" s="499" t="s">
        <v>59</v>
      </c>
      <c r="D740" s="499" t="s">
        <v>59</v>
      </c>
      <c r="E740" s="500">
        <f t="shared" si="22"/>
        <v>0</v>
      </c>
      <c r="F740" s="454" t="str">
        <f t="shared" si="23"/>
        <v>否</v>
      </c>
      <c r="G740" s="293"/>
      <c r="H740" s="293"/>
      <c r="I740" s="293"/>
    </row>
    <row r="741" s="161" customFormat="1" ht="36" customHeight="1" spans="1:9">
      <c r="A741" s="324" t="s">
        <v>1411</v>
      </c>
      <c r="B741" s="508" t="s">
        <v>1412</v>
      </c>
      <c r="C741" s="499">
        <v>0</v>
      </c>
      <c r="D741" s="499">
        <v>22.92</v>
      </c>
      <c r="E741" s="500">
        <f t="shared" si="22"/>
        <v>0</v>
      </c>
      <c r="F741" s="454" t="str">
        <f t="shared" si="23"/>
        <v>是</v>
      </c>
      <c r="G741" s="293"/>
      <c r="H741" s="293"/>
      <c r="I741" s="293"/>
    </row>
    <row r="742" s="161" customFormat="1" ht="36" customHeight="1" spans="1:6">
      <c r="A742" s="495" t="s">
        <v>1413</v>
      </c>
      <c r="B742" s="496" t="s">
        <v>1414</v>
      </c>
      <c r="C742" s="505">
        <f>C743</f>
        <v>92.28</v>
      </c>
      <c r="D742" s="505">
        <f>D743</f>
        <v>100</v>
      </c>
      <c r="E742" s="506">
        <f t="shared" si="22"/>
        <v>0.0836584308625921</v>
      </c>
      <c r="F742" s="454" t="str">
        <f t="shared" si="23"/>
        <v>是</v>
      </c>
    </row>
    <row r="743" s="161" customFormat="1" ht="36" customHeight="1" spans="1:6">
      <c r="A743" s="497" t="s">
        <v>1415</v>
      </c>
      <c r="B743" s="498" t="s">
        <v>1416</v>
      </c>
      <c r="C743" s="499">
        <v>92.28</v>
      </c>
      <c r="D743" s="499">
        <v>100</v>
      </c>
      <c r="E743" s="500">
        <f t="shared" si="22"/>
        <v>0.0836584308625921</v>
      </c>
      <c r="F743" s="454" t="str">
        <f t="shared" si="23"/>
        <v>是</v>
      </c>
    </row>
    <row r="744" s="161" customFormat="1" ht="36" customHeight="1" spans="1:6">
      <c r="A744" s="495" t="s">
        <v>98</v>
      </c>
      <c r="B744" s="496" t="s">
        <v>99</v>
      </c>
      <c r="C744" s="322">
        <f>SUM(C745,C755,C759,C768,C775,C782,C788,C791,C794,C796,C798,C804,C806,C808,C823)</f>
        <v>125</v>
      </c>
      <c r="D744" s="322">
        <f>SUM(D745,D755,D759,D768,D775,D782,D788,D791,D794,D796,D798,D804,D806,D808,D823)</f>
        <v>242.6714</v>
      </c>
      <c r="E744" s="330">
        <f t="shared" si="22"/>
        <v>0.9413712</v>
      </c>
      <c r="F744" s="454" t="str">
        <f t="shared" si="23"/>
        <v>是</v>
      </c>
    </row>
    <row r="745" s="161" customFormat="1" ht="36" customHeight="1" spans="1:6">
      <c r="A745" s="495" t="s">
        <v>1417</v>
      </c>
      <c r="B745" s="496" t="s">
        <v>1418</v>
      </c>
      <c r="C745" s="499">
        <v>12</v>
      </c>
      <c r="D745" s="499">
        <v>6</v>
      </c>
      <c r="E745" s="500">
        <f t="shared" si="22"/>
        <v>-0.5</v>
      </c>
      <c r="F745" s="454" t="str">
        <f t="shared" si="23"/>
        <v>是</v>
      </c>
    </row>
    <row r="746" s="161" customFormat="1" ht="36" hidden="1" customHeight="1" spans="1:6">
      <c r="A746" s="497" t="s">
        <v>1419</v>
      </c>
      <c r="B746" s="498" t="s">
        <v>156</v>
      </c>
      <c r="C746" s="499">
        <v>0</v>
      </c>
      <c r="D746" s="499" t="s">
        <v>59</v>
      </c>
      <c r="E746" s="500">
        <f t="shared" si="22"/>
        <v>0</v>
      </c>
      <c r="F746" s="454" t="str">
        <f t="shared" si="23"/>
        <v>否</v>
      </c>
    </row>
    <row r="747" s="163" customFormat="1" ht="36" hidden="1" customHeight="1" spans="1:6">
      <c r="A747" s="501" t="s">
        <v>1420</v>
      </c>
      <c r="B747" s="498" t="s">
        <v>158</v>
      </c>
      <c r="C747" s="499">
        <v>0</v>
      </c>
      <c r="D747" s="499" t="s">
        <v>59</v>
      </c>
      <c r="E747" s="500">
        <f t="shared" si="22"/>
        <v>0</v>
      </c>
      <c r="F747" s="454" t="str">
        <f t="shared" si="23"/>
        <v>否</v>
      </c>
    </row>
    <row r="748" s="163" customFormat="1" ht="36" hidden="1" customHeight="1" spans="1:6">
      <c r="A748" s="501" t="s">
        <v>1421</v>
      </c>
      <c r="B748" s="498" t="s">
        <v>160</v>
      </c>
      <c r="C748" s="499">
        <v>0</v>
      </c>
      <c r="D748" s="499" t="s">
        <v>59</v>
      </c>
      <c r="E748" s="500">
        <f t="shared" si="22"/>
        <v>0</v>
      </c>
      <c r="F748" s="454" t="str">
        <f t="shared" si="23"/>
        <v>否</v>
      </c>
    </row>
    <row r="749" s="163" customFormat="1" ht="36" hidden="1" customHeight="1" spans="1:6">
      <c r="A749" s="501" t="s">
        <v>1422</v>
      </c>
      <c r="B749" s="498" t="s">
        <v>1423</v>
      </c>
      <c r="C749" s="499">
        <v>0</v>
      </c>
      <c r="D749" s="499" t="s">
        <v>59</v>
      </c>
      <c r="E749" s="500">
        <f t="shared" si="22"/>
        <v>0</v>
      </c>
      <c r="F749" s="454" t="str">
        <f t="shared" si="23"/>
        <v>否</v>
      </c>
    </row>
    <row r="750" s="163" customFormat="1" ht="36" hidden="1" customHeight="1" spans="1:6">
      <c r="A750" s="501" t="s">
        <v>1424</v>
      </c>
      <c r="B750" s="498" t="s">
        <v>1425</v>
      </c>
      <c r="C750" s="499">
        <v>0</v>
      </c>
      <c r="D750" s="499" t="s">
        <v>59</v>
      </c>
      <c r="E750" s="500">
        <f t="shared" si="22"/>
        <v>0</v>
      </c>
      <c r="F750" s="454" t="str">
        <f t="shared" si="23"/>
        <v>否</v>
      </c>
    </row>
    <row r="751" s="163" customFormat="1" ht="36" hidden="1" customHeight="1" spans="1:6">
      <c r="A751" s="501" t="s">
        <v>1426</v>
      </c>
      <c r="B751" s="498" t="s">
        <v>1427</v>
      </c>
      <c r="C751" s="499">
        <v>0</v>
      </c>
      <c r="D751" s="499" t="s">
        <v>59</v>
      </c>
      <c r="E751" s="500">
        <f t="shared" si="22"/>
        <v>0</v>
      </c>
      <c r="F751" s="454" t="str">
        <f t="shared" si="23"/>
        <v>否</v>
      </c>
    </row>
    <row r="752" s="163" customFormat="1" ht="36" hidden="1" customHeight="1" spans="1:6">
      <c r="A752" s="501" t="s">
        <v>1428</v>
      </c>
      <c r="B752" s="498" t="s">
        <v>1429</v>
      </c>
      <c r="C752" s="499">
        <v>0</v>
      </c>
      <c r="D752" s="499" t="s">
        <v>59</v>
      </c>
      <c r="E752" s="500">
        <f t="shared" si="22"/>
        <v>0</v>
      </c>
      <c r="F752" s="454" t="str">
        <f t="shared" si="23"/>
        <v>否</v>
      </c>
    </row>
    <row r="753" s="163" customFormat="1" ht="36" hidden="1" customHeight="1" spans="1:6">
      <c r="A753" s="501" t="s">
        <v>1430</v>
      </c>
      <c r="B753" s="498" t="s">
        <v>1431</v>
      </c>
      <c r="C753" s="499">
        <v>0</v>
      </c>
      <c r="D753" s="499" t="s">
        <v>59</v>
      </c>
      <c r="E753" s="500">
        <f t="shared" si="22"/>
        <v>0</v>
      </c>
      <c r="F753" s="454" t="str">
        <f t="shared" si="23"/>
        <v>否</v>
      </c>
    </row>
    <row r="754" s="161" customFormat="1" ht="36" customHeight="1" spans="1:6">
      <c r="A754" s="497" t="s">
        <v>1432</v>
      </c>
      <c r="B754" s="498" t="s">
        <v>1433</v>
      </c>
      <c r="C754" s="499">
        <v>12</v>
      </c>
      <c r="D754" s="499">
        <v>6</v>
      </c>
      <c r="E754" s="500">
        <f t="shared" si="22"/>
        <v>-0.5</v>
      </c>
      <c r="F754" s="454" t="str">
        <f t="shared" si="23"/>
        <v>是</v>
      </c>
    </row>
    <row r="755" s="161" customFormat="1" ht="36" hidden="1" customHeight="1" spans="1:6">
      <c r="A755" s="495" t="s">
        <v>1434</v>
      </c>
      <c r="B755" s="496" t="s">
        <v>1435</v>
      </c>
      <c r="C755" s="499">
        <v>0</v>
      </c>
      <c r="D755" s="499">
        <v>0</v>
      </c>
      <c r="E755" s="500">
        <f t="shared" si="22"/>
        <v>0</v>
      </c>
      <c r="F755" s="454" t="str">
        <f t="shared" si="23"/>
        <v>否</v>
      </c>
    </row>
    <row r="756" s="163" customFormat="1" ht="36" hidden="1" customHeight="1" spans="1:6">
      <c r="A756" s="501" t="s">
        <v>1436</v>
      </c>
      <c r="B756" s="498" t="s">
        <v>1437</v>
      </c>
      <c r="C756" s="499">
        <v>0</v>
      </c>
      <c r="D756" s="499" t="s">
        <v>59</v>
      </c>
      <c r="E756" s="500">
        <f t="shared" si="22"/>
        <v>0</v>
      </c>
      <c r="F756" s="454" t="str">
        <f t="shared" si="23"/>
        <v>否</v>
      </c>
    </row>
    <row r="757" s="163" customFormat="1" ht="36" hidden="1" customHeight="1" spans="1:6">
      <c r="A757" s="501" t="s">
        <v>1438</v>
      </c>
      <c r="B757" s="498" t="s">
        <v>1439</v>
      </c>
      <c r="C757" s="499">
        <v>0</v>
      </c>
      <c r="D757" s="499" t="s">
        <v>59</v>
      </c>
      <c r="E757" s="500">
        <f t="shared" si="22"/>
        <v>0</v>
      </c>
      <c r="F757" s="454" t="str">
        <f t="shared" si="23"/>
        <v>否</v>
      </c>
    </row>
    <row r="758" s="163" customFormat="1" ht="36" hidden="1" customHeight="1" spans="1:6">
      <c r="A758" s="501" t="s">
        <v>1440</v>
      </c>
      <c r="B758" s="498" t="s">
        <v>1441</v>
      </c>
      <c r="C758" s="499">
        <v>0</v>
      </c>
      <c r="D758" s="499" t="s">
        <v>59</v>
      </c>
      <c r="E758" s="500">
        <f t="shared" si="22"/>
        <v>0</v>
      </c>
      <c r="F758" s="454" t="str">
        <f t="shared" si="23"/>
        <v>否</v>
      </c>
    </row>
    <row r="759" s="161" customFormat="1" ht="36" customHeight="1" spans="1:6">
      <c r="A759" s="495" t="s">
        <v>1442</v>
      </c>
      <c r="B759" s="496" t="s">
        <v>1443</v>
      </c>
      <c r="C759" s="505">
        <f>SUM(C760:C767)</f>
        <v>10</v>
      </c>
      <c r="D759" s="505">
        <f>SUM(D760:D767)</f>
        <v>61</v>
      </c>
      <c r="E759" s="506">
        <f t="shared" si="22"/>
        <v>5.1</v>
      </c>
      <c r="F759" s="454" t="str">
        <f t="shared" si="23"/>
        <v>是</v>
      </c>
    </row>
    <row r="760" s="478" customFormat="1" ht="36" hidden="1" customHeight="1" spans="1:6">
      <c r="A760" s="497" t="s">
        <v>1444</v>
      </c>
      <c r="B760" s="521" t="s">
        <v>1445</v>
      </c>
      <c r="C760" s="499">
        <v>0</v>
      </c>
      <c r="D760" s="499" t="s">
        <v>59</v>
      </c>
      <c r="E760" s="500">
        <f t="shared" si="22"/>
        <v>0</v>
      </c>
      <c r="F760" s="454" t="str">
        <f t="shared" si="23"/>
        <v>否</v>
      </c>
    </row>
    <row r="761" s="478" customFormat="1" ht="36" customHeight="1" spans="1:6">
      <c r="A761" s="497" t="s">
        <v>1446</v>
      </c>
      <c r="B761" s="521" t="s">
        <v>1447</v>
      </c>
      <c r="C761" s="499">
        <v>10</v>
      </c>
      <c r="D761" s="499" t="s">
        <v>59</v>
      </c>
      <c r="E761" s="500">
        <f t="shared" si="22"/>
        <v>0</v>
      </c>
      <c r="F761" s="454" t="str">
        <f t="shared" si="23"/>
        <v>是</v>
      </c>
    </row>
    <row r="762" s="163" customFormat="1" ht="36" hidden="1" customHeight="1" spans="1:6">
      <c r="A762" s="501" t="s">
        <v>1448</v>
      </c>
      <c r="B762" s="498" t="s">
        <v>1449</v>
      </c>
      <c r="C762" s="499">
        <v>0</v>
      </c>
      <c r="D762" s="499" t="s">
        <v>59</v>
      </c>
      <c r="E762" s="500">
        <f t="shared" si="22"/>
        <v>0</v>
      </c>
      <c r="F762" s="454" t="str">
        <f t="shared" si="23"/>
        <v>否</v>
      </c>
    </row>
    <row r="763" s="478" customFormat="1" ht="36" hidden="1" customHeight="1" spans="1:6">
      <c r="A763" s="497" t="s">
        <v>1450</v>
      </c>
      <c r="B763" s="521" t="s">
        <v>1451</v>
      </c>
      <c r="C763" s="499">
        <v>0</v>
      </c>
      <c r="D763" s="499" t="s">
        <v>59</v>
      </c>
      <c r="E763" s="500">
        <f t="shared" si="22"/>
        <v>0</v>
      </c>
      <c r="F763" s="454" t="str">
        <f t="shared" si="23"/>
        <v>否</v>
      </c>
    </row>
    <row r="764" s="478" customFormat="1" ht="36" hidden="1" customHeight="1" spans="1:6">
      <c r="A764" s="497" t="s">
        <v>1452</v>
      </c>
      <c r="B764" s="521" t="s">
        <v>1453</v>
      </c>
      <c r="C764" s="499">
        <v>0</v>
      </c>
      <c r="D764" s="499" t="s">
        <v>59</v>
      </c>
      <c r="E764" s="500">
        <f t="shared" si="22"/>
        <v>0</v>
      </c>
      <c r="F764" s="454" t="str">
        <f t="shared" si="23"/>
        <v>否</v>
      </c>
    </row>
    <row r="765" s="478" customFormat="1" ht="36" hidden="1" customHeight="1" spans="1:6">
      <c r="A765" s="497" t="s">
        <v>1454</v>
      </c>
      <c r="B765" s="521" t="s">
        <v>1455</v>
      </c>
      <c r="C765" s="499">
        <v>0</v>
      </c>
      <c r="D765" s="499" t="s">
        <v>59</v>
      </c>
      <c r="E765" s="500">
        <f t="shared" si="22"/>
        <v>0</v>
      </c>
      <c r="F765" s="454" t="str">
        <f t="shared" si="23"/>
        <v>否</v>
      </c>
    </row>
    <row r="766" s="478" customFormat="1" ht="36" hidden="1" customHeight="1" spans="1:6">
      <c r="A766" s="317" t="s">
        <v>1456</v>
      </c>
      <c r="B766" s="521" t="s">
        <v>1457</v>
      </c>
      <c r="C766" s="499">
        <v>0</v>
      </c>
      <c r="D766" s="499" t="s">
        <v>59</v>
      </c>
      <c r="E766" s="500">
        <f t="shared" si="22"/>
        <v>0</v>
      </c>
      <c r="F766" s="454" t="str">
        <f t="shared" si="23"/>
        <v>否</v>
      </c>
    </row>
    <row r="767" s="478" customFormat="1" ht="36" customHeight="1" spans="1:6">
      <c r="A767" s="497" t="s">
        <v>1458</v>
      </c>
      <c r="B767" s="521" t="s">
        <v>1459</v>
      </c>
      <c r="C767" s="499">
        <v>0</v>
      </c>
      <c r="D767" s="499">
        <v>61</v>
      </c>
      <c r="E767" s="500">
        <f t="shared" si="22"/>
        <v>0</v>
      </c>
      <c r="F767" s="454" t="str">
        <f t="shared" si="23"/>
        <v>是</v>
      </c>
    </row>
    <row r="768" s="161" customFormat="1" ht="36" customHeight="1" spans="1:6">
      <c r="A768" s="495" t="s">
        <v>1460</v>
      </c>
      <c r="B768" s="496" t="s">
        <v>1461</v>
      </c>
      <c r="C768" s="505">
        <f>SUM(C769:C774)</f>
        <v>85</v>
      </c>
      <c r="D768" s="505">
        <f>SUM(D769:D774)</f>
        <v>45</v>
      </c>
      <c r="E768" s="506">
        <f t="shared" si="22"/>
        <v>-0.470588235294118</v>
      </c>
      <c r="F768" s="454" t="str">
        <f t="shared" si="23"/>
        <v>是</v>
      </c>
    </row>
    <row r="769" s="161" customFormat="1" ht="36" customHeight="1" spans="1:6">
      <c r="A769" s="497" t="s">
        <v>1462</v>
      </c>
      <c r="B769" s="498" t="s">
        <v>1463</v>
      </c>
      <c r="C769" s="499">
        <v>60</v>
      </c>
      <c r="D769" s="499">
        <v>20</v>
      </c>
      <c r="E769" s="500">
        <f t="shared" si="22"/>
        <v>-0.666666666666667</v>
      </c>
      <c r="F769" s="454" t="str">
        <f t="shared" si="23"/>
        <v>是</v>
      </c>
    </row>
    <row r="770" s="161" customFormat="1" ht="36" hidden="1" customHeight="1" spans="1:6">
      <c r="A770" s="497" t="s">
        <v>1464</v>
      </c>
      <c r="B770" s="498" t="s">
        <v>1465</v>
      </c>
      <c r="C770" s="499">
        <v>0</v>
      </c>
      <c r="D770" s="499" t="s">
        <v>59</v>
      </c>
      <c r="E770" s="500">
        <f t="shared" si="22"/>
        <v>0</v>
      </c>
      <c r="F770" s="454" t="str">
        <f t="shared" si="23"/>
        <v>否</v>
      </c>
    </row>
    <row r="771" s="161" customFormat="1" ht="36" hidden="1" customHeight="1" spans="1:6">
      <c r="A771" s="497" t="s">
        <v>1466</v>
      </c>
      <c r="B771" s="498" t="s">
        <v>1467</v>
      </c>
      <c r="C771" s="499">
        <v>0</v>
      </c>
      <c r="D771" s="499" t="s">
        <v>59</v>
      </c>
      <c r="E771" s="500">
        <f t="shared" si="22"/>
        <v>0</v>
      </c>
      <c r="F771" s="454" t="str">
        <f t="shared" si="23"/>
        <v>否</v>
      </c>
    </row>
    <row r="772" s="161" customFormat="1" ht="36" customHeight="1" spans="1:9">
      <c r="A772" s="324" t="s">
        <v>1468</v>
      </c>
      <c r="B772" s="508" t="s">
        <v>1469</v>
      </c>
      <c r="C772" s="499">
        <v>0</v>
      </c>
      <c r="D772" s="393">
        <v>25</v>
      </c>
      <c r="E772" s="396">
        <f t="shared" si="22"/>
        <v>0</v>
      </c>
      <c r="F772" s="454" t="str">
        <f t="shared" si="23"/>
        <v>是</v>
      </c>
      <c r="G772" s="293"/>
      <c r="H772" s="293"/>
      <c r="I772" s="293"/>
    </row>
    <row r="773" s="161" customFormat="1" ht="36" hidden="1" customHeight="1" spans="1:9">
      <c r="A773" s="507" t="s">
        <v>1470</v>
      </c>
      <c r="B773" s="510" t="s">
        <v>1471</v>
      </c>
      <c r="C773" s="499">
        <v>0</v>
      </c>
      <c r="D773" s="522" t="s">
        <v>59</v>
      </c>
      <c r="E773" s="523">
        <f t="shared" ref="E773:E836" si="24">IF(C773&lt;0,"",IFERROR(D773/C773-1,0))</f>
        <v>0</v>
      </c>
      <c r="F773" s="454" t="str">
        <f t="shared" ref="F773:F836" si="25">IF(LEN(A773)=3,"是",IF(B773&lt;&gt;"",IF(SUM(C773:D773)&lt;&gt;0,"是","否"),"是"))</f>
        <v>否</v>
      </c>
      <c r="G773" s="293"/>
      <c r="H773" s="293"/>
      <c r="I773" s="293"/>
    </row>
    <row r="774" s="161" customFormat="1" ht="36" customHeight="1" spans="1:6">
      <c r="A774" s="497" t="s">
        <v>1472</v>
      </c>
      <c r="B774" s="498" t="s">
        <v>1473</v>
      </c>
      <c r="C774" s="499">
        <v>25</v>
      </c>
      <c r="D774" s="499" t="s">
        <v>59</v>
      </c>
      <c r="E774" s="500">
        <f t="shared" si="24"/>
        <v>0</v>
      </c>
      <c r="F774" s="454" t="str">
        <f t="shared" si="25"/>
        <v>是</v>
      </c>
    </row>
    <row r="775" s="161" customFormat="1" ht="36" customHeight="1" spans="1:6">
      <c r="A775" s="495" t="s">
        <v>1474</v>
      </c>
      <c r="B775" s="496" t="s">
        <v>1475</v>
      </c>
      <c r="C775" s="505">
        <f>SUM(C776:C781)</f>
        <v>0</v>
      </c>
      <c r="D775" s="505">
        <f>SUM(D776:D781)</f>
        <v>125.0714</v>
      </c>
      <c r="E775" s="506">
        <f t="shared" si="24"/>
        <v>0</v>
      </c>
      <c r="F775" s="454" t="str">
        <f t="shared" si="25"/>
        <v>是</v>
      </c>
    </row>
    <row r="776" s="161" customFormat="1" ht="36" customHeight="1" spans="1:6">
      <c r="A776" s="497" t="s">
        <v>1476</v>
      </c>
      <c r="B776" s="498" t="s">
        <v>1477</v>
      </c>
      <c r="C776" s="499">
        <v>0</v>
      </c>
      <c r="D776" s="499">
        <v>25</v>
      </c>
      <c r="E776" s="500">
        <f t="shared" si="24"/>
        <v>0</v>
      </c>
      <c r="F776" s="454" t="str">
        <f t="shared" si="25"/>
        <v>是</v>
      </c>
    </row>
    <row r="777" s="161" customFormat="1" ht="36" hidden="1" customHeight="1" spans="1:6">
      <c r="A777" s="497" t="s">
        <v>1478</v>
      </c>
      <c r="B777" s="498" t="s">
        <v>1479</v>
      </c>
      <c r="C777" s="499">
        <v>0</v>
      </c>
      <c r="D777" s="499" t="s">
        <v>59</v>
      </c>
      <c r="E777" s="500">
        <f t="shared" si="24"/>
        <v>0</v>
      </c>
      <c r="F777" s="454" t="str">
        <f t="shared" si="25"/>
        <v>否</v>
      </c>
    </row>
    <row r="778" s="161" customFormat="1" ht="36" hidden="1" customHeight="1" spans="1:6">
      <c r="A778" s="497" t="s">
        <v>1480</v>
      </c>
      <c r="B778" s="498" t="s">
        <v>1481</v>
      </c>
      <c r="C778" s="499">
        <v>0</v>
      </c>
      <c r="D778" s="499" t="s">
        <v>59</v>
      </c>
      <c r="E778" s="500">
        <f t="shared" si="24"/>
        <v>0</v>
      </c>
      <c r="F778" s="454" t="str">
        <f t="shared" si="25"/>
        <v>否</v>
      </c>
    </row>
    <row r="779" s="161" customFormat="1" ht="36" hidden="1" customHeight="1" spans="1:6">
      <c r="A779" s="497" t="s">
        <v>1482</v>
      </c>
      <c r="B779" s="498" t="s">
        <v>1483</v>
      </c>
      <c r="C779" s="499">
        <v>0</v>
      </c>
      <c r="D779" s="499" t="s">
        <v>59</v>
      </c>
      <c r="E779" s="500">
        <f t="shared" si="24"/>
        <v>0</v>
      </c>
      <c r="F779" s="454" t="str">
        <f t="shared" si="25"/>
        <v>否</v>
      </c>
    </row>
    <row r="780" s="161" customFormat="1" ht="36" hidden="1" customHeight="1" spans="1:6">
      <c r="A780" s="497" t="s">
        <v>1484</v>
      </c>
      <c r="B780" s="498" t="s">
        <v>1485</v>
      </c>
      <c r="C780" s="499">
        <v>0</v>
      </c>
      <c r="D780" s="499" t="s">
        <v>59</v>
      </c>
      <c r="E780" s="500">
        <f t="shared" si="24"/>
        <v>0</v>
      </c>
      <c r="F780" s="454" t="str">
        <f t="shared" si="25"/>
        <v>否</v>
      </c>
    </row>
    <row r="781" s="161" customFormat="1" ht="36" customHeight="1" spans="1:6">
      <c r="A781" s="497" t="s">
        <v>1486</v>
      </c>
      <c r="B781" s="498" t="s">
        <v>1487</v>
      </c>
      <c r="C781" s="499">
        <v>0</v>
      </c>
      <c r="D781" s="499">
        <v>100.0714</v>
      </c>
      <c r="E781" s="500">
        <f t="shared" si="24"/>
        <v>0</v>
      </c>
      <c r="F781" s="454" t="str">
        <f t="shared" si="25"/>
        <v>是</v>
      </c>
    </row>
    <row r="782" s="161" customFormat="1" ht="36" hidden="1" customHeight="1" spans="1:6">
      <c r="A782" s="495" t="s">
        <v>1488</v>
      </c>
      <c r="B782" s="496" t="s">
        <v>1489</v>
      </c>
      <c r="C782" s="499" t="s">
        <v>59</v>
      </c>
      <c r="D782" s="499" t="s">
        <v>59</v>
      </c>
      <c r="E782" s="500">
        <f t="shared" si="24"/>
        <v>0</v>
      </c>
      <c r="F782" s="454" t="str">
        <f t="shared" si="25"/>
        <v>否</v>
      </c>
    </row>
    <row r="783" s="161" customFormat="1" ht="36" hidden="1" customHeight="1" spans="1:6">
      <c r="A783" s="497" t="s">
        <v>1490</v>
      </c>
      <c r="B783" s="498" t="s">
        <v>1491</v>
      </c>
      <c r="C783" s="499" t="s">
        <v>59</v>
      </c>
      <c r="D783" s="499" t="s">
        <v>59</v>
      </c>
      <c r="E783" s="500">
        <f t="shared" si="24"/>
        <v>0</v>
      </c>
      <c r="F783" s="454" t="str">
        <f t="shared" si="25"/>
        <v>否</v>
      </c>
    </row>
    <row r="784" s="161" customFormat="1" ht="36" hidden="1" customHeight="1" spans="1:6">
      <c r="A784" s="497" t="s">
        <v>1492</v>
      </c>
      <c r="B784" s="498" t="s">
        <v>1493</v>
      </c>
      <c r="C784" s="499" t="s">
        <v>59</v>
      </c>
      <c r="D784" s="499" t="s">
        <v>59</v>
      </c>
      <c r="E784" s="500">
        <f t="shared" si="24"/>
        <v>0</v>
      </c>
      <c r="F784" s="454" t="str">
        <f t="shared" si="25"/>
        <v>否</v>
      </c>
    </row>
    <row r="785" s="161" customFormat="1" ht="36" hidden="1" customHeight="1" spans="1:6">
      <c r="A785" s="497" t="s">
        <v>1494</v>
      </c>
      <c r="B785" s="498" t="s">
        <v>1495</v>
      </c>
      <c r="C785" s="499" t="s">
        <v>59</v>
      </c>
      <c r="D785" s="499" t="s">
        <v>59</v>
      </c>
      <c r="E785" s="500">
        <f t="shared" si="24"/>
        <v>0</v>
      </c>
      <c r="F785" s="454" t="str">
        <f t="shared" si="25"/>
        <v>否</v>
      </c>
    </row>
    <row r="786" s="161" customFormat="1" ht="36" hidden="1" customHeight="1" spans="1:6">
      <c r="A786" s="497" t="s">
        <v>1496</v>
      </c>
      <c r="B786" s="498" t="s">
        <v>1497</v>
      </c>
      <c r="C786" s="499" t="s">
        <v>59</v>
      </c>
      <c r="D786" s="499" t="s">
        <v>59</v>
      </c>
      <c r="E786" s="500">
        <f t="shared" si="24"/>
        <v>0</v>
      </c>
      <c r="F786" s="454" t="str">
        <f t="shared" si="25"/>
        <v>否</v>
      </c>
    </row>
    <row r="787" s="161" customFormat="1" ht="36" hidden="1" customHeight="1" spans="1:6">
      <c r="A787" s="497" t="s">
        <v>1498</v>
      </c>
      <c r="B787" s="498" t="s">
        <v>1499</v>
      </c>
      <c r="C787" s="499" t="s">
        <v>59</v>
      </c>
      <c r="D787" s="499" t="s">
        <v>59</v>
      </c>
      <c r="E787" s="500">
        <f t="shared" si="24"/>
        <v>0</v>
      </c>
      <c r="F787" s="454" t="str">
        <f t="shared" si="25"/>
        <v>否</v>
      </c>
    </row>
    <row r="788" s="161" customFormat="1" ht="36" hidden="1" customHeight="1" spans="1:6">
      <c r="A788" s="495" t="s">
        <v>1500</v>
      </c>
      <c r="B788" s="496" t="s">
        <v>1501</v>
      </c>
      <c r="C788" s="499">
        <v>0</v>
      </c>
      <c r="D788" s="499">
        <v>0</v>
      </c>
      <c r="E788" s="500">
        <f t="shared" si="24"/>
        <v>0</v>
      </c>
      <c r="F788" s="454" t="str">
        <f t="shared" si="25"/>
        <v>否</v>
      </c>
    </row>
    <row r="789" s="161" customFormat="1" ht="36" hidden="1" customHeight="1" spans="1:6">
      <c r="A789" s="497" t="s">
        <v>1502</v>
      </c>
      <c r="B789" s="498" t="s">
        <v>1503</v>
      </c>
      <c r="C789" s="499">
        <v>0</v>
      </c>
      <c r="D789" s="499" t="s">
        <v>59</v>
      </c>
      <c r="E789" s="500">
        <f t="shared" si="24"/>
        <v>0</v>
      </c>
      <c r="F789" s="454" t="str">
        <f t="shared" si="25"/>
        <v>否</v>
      </c>
    </row>
    <row r="790" s="161" customFormat="1" ht="36" hidden="1" customHeight="1" spans="1:6">
      <c r="A790" s="497" t="s">
        <v>1504</v>
      </c>
      <c r="B790" s="498" t="s">
        <v>1505</v>
      </c>
      <c r="C790" s="499">
        <v>0</v>
      </c>
      <c r="D790" s="499" t="s">
        <v>59</v>
      </c>
      <c r="E790" s="500">
        <f t="shared" si="24"/>
        <v>0</v>
      </c>
      <c r="F790" s="454" t="str">
        <f t="shared" si="25"/>
        <v>否</v>
      </c>
    </row>
    <row r="791" s="161" customFormat="1" ht="36" hidden="1" customHeight="1" spans="1:6">
      <c r="A791" s="495" t="s">
        <v>1506</v>
      </c>
      <c r="B791" s="496" t="s">
        <v>1507</v>
      </c>
      <c r="C791" s="499">
        <v>0</v>
      </c>
      <c r="D791" s="499">
        <v>0</v>
      </c>
      <c r="E791" s="500">
        <f t="shared" si="24"/>
        <v>0</v>
      </c>
      <c r="F791" s="454" t="str">
        <f t="shared" si="25"/>
        <v>否</v>
      </c>
    </row>
    <row r="792" s="161" customFormat="1" ht="36" hidden="1" customHeight="1" spans="1:6">
      <c r="A792" s="497" t="s">
        <v>1508</v>
      </c>
      <c r="B792" s="498" t="s">
        <v>1509</v>
      </c>
      <c r="C792" s="499">
        <v>0</v>
      </c>
      <c r="D792" s="499" t="s">
        <v>59</v>
      </c>
      <c r="E792" s="500">
        <f t="shared" si="24"/>
        <v>0</v>
      </c>
      <c r="F792" s="454" t="str">
        <f t="shared" si="25"/>
        <v>否</v>
      </c>
    </row>
    <row r="793" s="161" customFormat="1" ht="36" hidden="1" customHeight="1" spans="1:6">
      <c r="A793" s="497" t="s">
        <v>1510</v>
      </c>
      <c r="B793" s="498" t="s">
        <v>1511</v>
      </c>
      <c r="C793" s="499">
        <v>0</v>
      </c>
      <c r="D793" s="499" t="s">
        <v>59</v>
      </c>
      <c r="E793" s="500">
        <f t="shared" si="24"/>
        <v>0</v>
      </c>
      <c r="F793" s="454" t="str">
        <f t="shared" si="25"/>
        <v>否</v>
      </c>
    </row>
    <row r="794" s="161" customFormat="1" ht="36" hidden="1" customHeight="1" spans="1:6">
      <c r="A794" s="495" t="s">
        <v>1512</v>
      </c>
      <c r="B794" s="496" t="s">
        <v>1513</v>
      </c>
      <c r="C794" s="499">
        <v>0</v>
      </c>
      <c r="D794" s="499" t="s">
        <v>59</v>
      </c>
      <c r="E794" s="500">
        <f t="shared" si="24"/>
        <v>0</v>
      </c>
      <c r="F794" s="454" t="str">
        <f t="shared" si="25"/>
        <v>否</v>
      </c>
    </row>
    <row r="795" s="161" customFormat="1" ht="36" hidden="1" customHeight="1" spans="1:6">
      <c r="A795" s="497" t="s">
        <v>1514</v>
      </c>
      <c r="B795" s="514" t="s">
        <v>1515</v>
      </c>
      <c r="C795" s="499">
        <v>0</v>
      </c>
      <c r="D795" s="499" t="s">
        <v>59</v>
      </c>
      <c r="E795" s="500">
        <f t="shared" si="24"/>
        <v>0</v>
      </c>
      <c r="F795" s="454" t="str">
        <f t="shared" si="25"/>
        <v>否</v>
      </c>
    </row>
    <row r="796" s="161" customFormat="1" ht="36" hidden="1" customHeight="1" spans="1:6">
      <c r="A796" s="495" t="s">
        <v>1516</v>
      </c>
      <c r="B796" s="496" t="s">
        <v>1517</v>
      </c>
      <c r="C796" s="499">
        <v>0</v>
      </c>
      <c r="D796" s="499" t="s">
        <v>59</v>
      </c>
      <c r="E796" s="500">
        <f t="shared" si="24"/>
        <v>0</v>
      </c>
      <c r="F796" s="454" t="str">
        <f t="shared" si="25"/>
        <v>否</v>
      </c>
    </row>
    <row r="797" s="161" customFormat="1" ht="36" hidden="1" customHeight="1" spans="1:6">
      <c r="A797" s="497" t="s">
        <v>1518</v>
      </c>
      <c r="B797" s="514" t="s">
        <v>1519</v>
      </c>
      <c r="C797" s="499">
        <v>0</v>
      </c>
      <c r="D797" s="499" t="s">
        <v>59</v>
      </c>
      <c r="E797" s="500">
        <f t="shared" si="24"/>
        <v>0</v>
      </c>
      <c r="F797" s="454" t="str">
        <f t="shared" si="25"/>
        <v>否</v>
      </c>
    </row>
    <row r="798" s="161" customFormat="1" ht="36" customHeight="1" spans="1:6">
      <c r="A798" s="495" t="s">
        <v>1520</v>
      </c>
      <c r="B798" s="496" t="s">
        <v>1521</v>
      </c>
      <c r="C798" s="499">
        <v>18</v>
      </c>
      <c r="D798" s="499">
        <v>5</v>
      </c>
      <c r="E798" s="500">
        <f t="shared" si="24"/>
        <v>-0.722222222222222</v>
      </c>
      <c r="F798" s="454" t="str">
        <f t="shared" si="25"/>
        <v>是</v>
      </c>
    </row>
    <row r="799" s="161" customFormat="1" ht="36" customHeight="1" spans="1:6">
      <c r="A799" s="497" t="s">
        <v>1522</v>
      </c>
      <c r="B799" s="498" t="s">
        <v>1523</v>
      </c>
      <c r="C799" s="499">
        <v>18</v>
      </c>
      <c r="D799" s="499">
        <v>5</v>
      </c>
      <c r="E799" s="500">
        <f t="shared" si="24"/>
        <v>-0.722222222222222</v>
      </c>
      <c r="F799" s="454" t="str">
        <f t="shared" si="25"/>
        <v>是</v>
      </c>
    </row>
    <row r="800" s="161" customFormat="1" ht="36" hidden="1" customHeight="1" spans="1:6">
      <c r="A800" s="497" t="s">
        <v>1524</v>
      </c>
      <c r="B800" s="498" t="s">
        <v>1525</v>
      </c>
      <c r="C800" s="499">
        <v>0</v>
      </c>
      <c r="D800" s="499" t="s">
        <v>59</v>
      </c>
      <c r="E800" s="500">
        <f t="shared" si="24"/>
        <v>0</v>
      </c>
      <c r="F800" s="454" t="str">
        <f t="shared" si="25"/>
        <v>否</v>
      </c>
    </row>
    <row r="801" s="161" customFormat="1" ht="36" hidden="1" customHeight="1" spans="1:6">
      <c r="A801" s="497" t="s">
        <v>1526</v>
      </c>
      <c r="B801" s="498" t="s">
        <v>1527</v>
      </c>
      <c r="C801" s="499">
        <v>0</v>
      </c>
      <c r="D801" s="499" t="s">
        <v>59</v>
      </c>
      <c r="E801" s="500">
        <f t="shared" si="24"/>
        <v>0</v>
      </c>
      <c r="F801" s="454" t="str">
        <f t="shared" si="25"/>
        <v>否</v>
      </c>
    </row>
    <row r="802" s="161" customFormat="1" ht="36" hidden="1" customHeight="1" spans="1:6">
      <c r="A802" s="497" t="s">
        <v>1528</v>
      </c>
      <c r="B802" s="498" t="s">
        <v>1529</v>
      </c>
      <c r="C802" s="499">
        <v>0</v>
      </c>
      <c r="D802" s="499" t="s">
        <v>59</v>
      </c>
      <c r="E802" s="500">
        <f t="shared" si="24"/>
        <v>0</v>
      </c>
      <c r="F802" s="454" t="str">
        <f t="shared" si="25"/>
        <v>否</v>
      </c>
    </row>
    <row r="803" s="161" customFormat="1" ht="36" hidden="1" customHeight="1" spans="1:6">
      <c r="A803" s="497" t="s">
        <v>1530</v>
      </c>
      <c r="B803" s="498" t="s">
        <v>1531</v>
      </c>
      <c r="C803" s="499">
        <v>0</v>
      </c>
      <c r="D803" s="499" t="s">
        <v>59</v>
      </c>
      <c r="E803" s="500">
        <f t="shared" si="24"/>
        <v>0</v>
      </c>
      <c r="F803" s="454" t="str">
        <f t="shared" si="25"/>
        <v>否</v>
      </c>
    </row>
    <row r="804" s="161" customFormat="1" ht="36" hidden="1" customHeight="1" spans="1:6">
      <c r="A804" s="495" t="s">
        <v>1532</v>
      </c>
      <c r="B804" s="496" t="s">
        <v>1533</v>
      </c>
      <c r="C804" s="499">
        <v>0</v>
      </c>
      <c r="D804" s="499">
        <v>0</v>
      </c>
      <c r="E804" s="500">
        <f t="shared" si="24"/>
        <v>0</v>
      </c>
      <c r="F804" s="454" t="str">
        <f t="shared" si="25"/>
        <v>否</v>
      </c>
    </row>
    <row r="805" s="161" customFormat="1" ht="36" hidden="1" customHeight="1" spans="1:6">
      <c r="A805" s="317" t="s">
        <v>1534</v>
      </c>
      <c r="B805" s="498" t="s">
        <v>1535</v>
      </c>
      <c r="C805" s="499">
        <v>0</v>
      </c>
      <c r="D805" s="499" t="s">
        <v>59</v>
      </c>
      <c r="E805" s="500">
        <f t="shared" si="24"/>
        <v>0</v>
      </c>
      <c r="F805" s="454" t="str">
        <f t="shared" si="25"/>
        <v>否</v>
      </c>
    </row>
    <row r="806" s="161" customFormat="1" ht="36" hidden="1" customHeight="1" spans="1:6">
      <c r="A806" s="495" t="s">
        <v>1536</v>
      </c>
      <c r="B806" s="496" t="s">
        <v>1537</v>
      </c>
      <c r="C806" s="499">
        <v>0</v>
      </c>
      <c r="D806" s="499" t="s">
        <v>59</v>
      </c>
      <c r="E806" s="500">
        <f t="shared" si="24"/>
        <v>0</v>
      </c>
      <c r="F806" s="454" t="str">
        <f t="shared" si="25"/>
        <v>否</v>
      </c>
    </row>
    <row r="807" s="161" customFormat="1" ht="36" hidden="1" customHeight="1" spans="1:6">
      <c r="A807" s="317" t="s">
        <v>1538</v>
      </c>
      <c r="B807" s="498" t="s">
        <v>1539</v>
      </c>
      <c r="C807" s="499">
        <v>0</v>
      </c>
      <c r="D807" s="499" t="s">
        <v>59</v>
      </c>
      <c r="E807" s="500">
        <f t="shared" si="24"/>
        <v>0</v>
      </c>
      <c r="F807" s="454" t="str">
        <f t="shared" si="25"/>
        <v>否</v>
      </c>
    </row>
    <row r="808" s="161" customFormat="1" ht="36" hidden="1" customHeight="1" spans="1:6">
      <c r="A808" s="495" t="s">
        <v>1540</v>
      </c>
      <c r="B808" s="496" t="s">
        <v>1541</v>
      </c>
      <c r="C808" s="499">
        <v>0</v>
      </c>
      <c r="D808" s="499">
        <v>0</v>
      </c>
      <c r="E808" s="500">
        <f t="shared" si="24"/>
        <v>0</v>
      </c>
      <c r="F808" s="454" t="str">
        <f t="shared" si="25"/>
        <v>否</v>
      </c>
    </row>
    <row r="809" s="161" customFormat="1" ht="36" hidden="1" customHeight="1" spans="1:6">
      <c r="A809" s="497" t="s">
        <v>1542</v>
      </c>
      <c r="B809" s="498" t="s">
        <v>156</v>
      </c>
      <c r="C809" s="499">
        <v>0</v>
      </c>
      <c r="D809" s="499" t="s">
        <v>59</v>
      </c>
      <c r="E809" s="500">
        <f t="shared" si="24"/>
        <v>0</v>
      </c>
      <c r="F809" s="454" t="str">
        <f t="shared" si="25"/>
        <v>否</v>
      </c>
    </row>
    <row r="810" s="161" customFormat="1" ht="36" hidden="1" customHeight="1" spans="1:6">
      <c r="A810" s="497" t="s">
        <v>1543</v>
      </c>
      <c r="B810" s="498" t="s">
        <v>158</v>
      </c>
      <c r="C810" s="499">
        <v>0</v>
      </c>
      <c r="D810" s="499" t="s">
        <v>59</v>
      </c>
      <c r="E810" s="500">
        <f t="shared" si="24"/>
        <v>0</v>
      </c>
      <c r="F810" s="454" t="str">
        <f t="shared" si="25"/>
        <v>否</v>
      </c>
    </row>
    <row r="811" s="161" customFormat="1" ht="36" hidden="1" customHeight="1" spans="1:6">
      <c r="A811" s="497" t="s">
        <v>1544</v>
      </c>
      <c r="B811" s="498" t="s">
        <v>160</v>
      </c>
      <c r="C811" s="499">
        <v>0</v>
      </c>
      <c r="D811" s="499" t="s">
        <v>59</v>
      </c>
      <c r="E811" s="500">
        <f t="shared" si="24"/>
        <v>0</v>
      </c>
      <c r="F811" s="454" t="str">
        <f t="shared" si="25"/>
        <v>否</v>
      </c>
    </row>
    <row r="812" s="161" customFormat="1" ht="36" hidden="1" customHeight="1" spans="1:6">
      <c r="A812" s="497" t="s">
        <v>1545</v>
      </c>
      <c r="B812" s="498" t="s">
        <v>1546</v>
      </c>
      <c r="C812" s="499" t="s">
        <v>59</v>
      </c>
      <c r="D812" s="499" t="s">
        <v>59</v>
      </c>
      <c r="E812" s="500">
        <f t="shared" si="24"/>
        <v>0</v>
      </c>
      <c r="F812" s="454" t="str">
        <f t="shared" si="25"/>
        <v>否</v>
      </c>
    </row>
    <row r="813" s="161" customFormat="1" ht="36" hidden="1" customHeight="1" spans="1:6">
      <c r="A813" s="497" t="s">
        <v>1547</v>
      </c>
      <c r="B813" s="498" t="s">
        <v>1548</v>
      </c>
      <c r="C813" s="499" t="s">
        <v>59</v>
      </c>
      <c r="D813" s="499" t="s">
        <v>59</v>
      </c>
      <c r="E813" s="500">
        <f t="shared" si="24"/>
        <v>0</v>
      </c>
      <c r="F813" s="454" t="str">
        <f t="shared" si="25"/>
        <v>否</v>
      </c>
    </row>
    <row r="814" s="161" customFormat="1" ht="36" hidden="1" customHeight="1" spans="1:6">
      <c r="A814" s="497" t="s">
        <v>1549</v>
      </c>
      <c r="B814" s="498" t="s">
        <v>1550</v>
      </c>
      <c r="C814" s="499">
        <v>0</v>
      </c>
      <c r="D814" s="499" t="s">
        <v>59</v>
      </c>
      <c r="E814" s="500">
        <f t="shared" si="24"/>
        <v>0</v>
      </c>
      <c r="F814" s="454" t="str">
        <f t="shared" si="25"/>
        <v>否</v>
      </c>
    </row>
    <row r="815" s="161" customFormat="1" ht="36" hidden="1" customHeight="1" spans="1:6">
      <c r="A815" s="497" t="s">
        <v>1551</v>
      </c>
      <c r="B815" s="498" t="s">
        <v>1552</v>
      </c>
      <c r="C815" s="499">
        <v>0</v>
      </c>
      <c r="D815" s="499" t="s">
        <v>59</v>
      </c>
      <c r="E815" s="500">
        <f t="shared" si="24"/>
        <v>0</v>
      </c>
      <c r="F815" s="454" t="str">
        <f t="shared" si="25"/>
        <v>否</v>
      </c>
    </row>
    <row r="816" s="161" customFormat="1" ht="36" hidden="1" customHeight="1" spans="1:6">
      <c r="A816" s="497" t="s">
        <v>1553</v>
      </c>
      <c r="B816" s="498" t="s">
        <v>1554</v>
      </c>
      <c r="C816" s="499">
        <v>0</v>
      </c>
      <c r="D816" s="499" t="s">
        <v>59</v>
      </c>
      <c r="E816" s="500">
        <f t="shared" si="24"/>
        <v>0</v>
      </c>
      <c r="F816" s="454" t="str">
        <f t="shared" si="25"/>
        <v>否</v>
      </c>
    </row>
    <row r="817" s="161" customFormat="1" ht="36" hidden="1" customHeight="1" spans="1:6">
      <c r="A817" s="497" t="s">
        <v>1555</v>
      </c>
      <c r="B817" s="498" t="s">
        <v>1556</v>
      </c>
      <c r="C817" s="499" t="s">
        <v>59</v>
      </c>
      <c r="D817" s="499" t="s">
        <v>59</v>
      </c>
      <c r="E817" s="500">
        <f t="shared" si="24"/>
        <v>0</v>
      </c>
      <c r="F817" s="454" t="str">
        <f t="shared" si="25"/>
        <v>否</v>
      </c>
    </row>
    <row r="818" s="161" customFormat="1" ht="36" hidden="1" customHeight="1" spans="1:6">
      <c r="A818" s="497" t="s">
        <v>1557</v>
      </c>
      <c r="B818" s="498" t="s">
        <v>1558</v>
      </c>
      <c r="C818" s="499" t="s">
        <v>59</v>
      </c>
      <c r="D818" s="499" t="s">
        <v>59</v>
      </c>
      <c r="E818" s="500">
        <f t="shared" si="24"/>
        <v>0</v>
      </c>
      <c r="F818" s="454" t="str">
        <f t="shared" si="25"/>
        <v>否</v>
      </c>
    </row>
    <row r="819" s="161" customFormat="1" ht="36" hidden="1" customHeight="1" spans="1:6">
      <c r="A819" s="497" t="s">
        <v>1559</v>
      </c>
      <c r="B819" s="498" t="s">
        <v>257</v>
      </c>
      <c r="C819" s="499">
        <v>0</v>
      </c>
      <c r="D819" s="499" t="s">
        <v>59</v>
      </c>
      <c r="E819" s="500">
        <f t="shared" si="24"/>
        <v>0</v>
      </c>
      <c r="F819" s="454" t="str">
        <f t="shared" si="25"/>
        <v>否</v>
      </c>
    </row>
    <row r="820" s="161" customFormat="1" ht="36" hidden="1" customHeight="1" spans="1:6">
      <c r="A820" s="497" t="s">
        <v>1560</v>
      </c>
      <c r="B820" s="498" t="s">
        <v>1561</v>
      </c>
      <c r="C820" s="499">
        <v>0</v>
      </c>
      <c r="D820" s="499" t="s">
        <v>59</v>
      </c>
      <c r="E820" s="500">
        <f t="shared" si="24"/>
        <v>0</v>
      </c>
      <c r="F820" s="454" t="str">
        <f t="shared" si="25"/>
        <v>否</v>
      </c>
    </row>
    <row r="821" s="161" customFormat="1" ht="36" hidden="1" customHeight="1" spans="1:6">
      <c r="A821" s="497" t="s">
        <v>1562</v>
      </c>
      <c r="B821" s="498" t="s">
        <v>174</v>
      </c>
      <c r="C821" s="499">
        <v>0</v>
      </c>
      <c r="D821" s="499" t="s">
        <v>59</v>
      </c>
      <c r="E821" s="500">
        <f t="shared" si="24"/>
        <v>0</v>
      </c>
      <c r="F821" s="454" t="str">
        <f t="shared" si="25"/>
        <v>否</v>
      </c>
    </row>
    <row r="822" s="161" customFormat="1" ht="36" hidden="1" customHeight="1" spans="1:6">
      <c r="A822" s="497" t="s">
        <v>1563</v>
      </c>
      <c r="B822" s="498" t="s">
        <v>1564</v>
      </c>
      <c r="C822" s="499">
        <v>0</v>
      </c>
      <c r="D822" s="499" t="s">
        <v>59</v>
      </c>
      <c r="E822" s="500">
        <f t="shared" si="24"/>
        <v>0</v>
      </c>
      <c r="F822" s="454" t="str">
        <f t="shared" si="25"/>
        <v>否</v>
      </c>
    </row>
    <row r="823" s="161" customFormat="1" ht="36" customHeight="1" spans="1:6">
      <c r="A823" s="495" t="s">
        <v>1565</v>
      </c>
      <c r="B823" s="496" t="s">
        <v>1566</v>
      </c>
      <c r="C823" s="499">
        <v>0</v>
      </c>
      <c r="D823" s="499">
        <v>0.6</v>
      </c>
      <c r="E823" s="500">
        <f t="shared" si="24"/>
        <v>0</v>
      </c>
      <c r="F823" s="454" t="str">
        <f t="shared" si="25"/>
        <v>是</v>
      </c>
    </row>
    <row r="824" s="161" customFormat="1" ht="36" customHeight="1" spans="1:6">
      <c r="A824" s="317" t="s">
        <v>1567</v>
      </c>
      <c r="B824" s="524" t="s">
        <v>1568</v>
      </c>
      <c r="C824" s="499">
        <v>0</v>
      </c>
      <c r="D824" s="499">
        <v>0.6</v>
      </c>
      <c r="E824" s="500">
        <f t="shared" si="24"/>
        <v>0</v>
      </c>
      <c r="F824" s="454" t="str">
        <f t="shared" si="25"/>
        <v>是</v>
      </c>
    </row>
    <row r="825" s="161" customFormat="1" ht="36" customHeight="1" spans="1:6">
      <c r="A825" s="495" t="s">
        <v>100</v>
      </c>
      <c r="B825" s="496" t="s">
        <v>101</v>
      </c>
      <c r="C825" s="322">
        <f>SUM(C826,C837,C839,C842,C844,C846)</f>
        <v>4995.72421799999</v>
      </c>
      <c r="D825" s="322">
        <f>SUM(D826,D837,D839,D842,D844,D846)</f>
        <v>5702.292695</v>
      </c>
      <c r="E825" s="330">
        <f t="shared" si="24"/>
        <v>0.141434644141121</v>
      </c>
      <c r="F825" s="454" t="str">
        <f t="shared" si="25"/>
        <v>是</v>
      </c>
    </row>
    <row r="826" s="161" customFormat="1" ht="36" customHeight="1" spans="1:6">
      <c r="A826" s="495" t="s">
        <v>1569</v>
      </c>
      <c r="B826" s="496" t="s">
        <v>1570</v>
      </c>
      <c r="C826" s="322">
        <f>SUM(C827:C836)</f>
        <v>4311.19856399999</v>
      </c>
      <c r="D826" s="322">
        <f>SUM(D827:D836)</f>
        <v>3980.935338</v>
      </c>
      <c r="E826" s="330">
        <f t="shared" si="24"/>
        <v>-0.0766058953437679</v>
      </c>
      <c r="F826" s="454" t="str">
        <f t="shared" si="25"/>
        <v>是</v>
      </c>
    </row>
    <row r="827" s="161" customFormat="1" ht="36" customHeight="1" spans="1:6">
      <c r="A827" s="497" t="s">
        <v>1571</v>
      </c>
      <c r="B827" s="498" t="s">
        <v>156</v>
      </c>
      <c r="C827" s="499">
        <v>183.4</v>
      </c>
      <c r="D827" s="499">
        <v>139.496778</v>
      </c>
      <c r="E827" s="500">
        <f t="shared" si="24"/>
        <v>-0.239385070883315</v>
      </c>
      <c r="F827" s="454" t="str">
        <f t="shared" si="25"/>
        <v>是</v>
      </c>
    </row>
    <row r="828" s="161" customFormat="1" ht="36" hidden="1" customHeight="1" spans="1:6">
      <c r="A828" s="497" t="s">
        <v>1572</v>
      </c>
      <c r="B828" s="498" t="s">
        <v>158</v>
      </c>
      <c r="C828" s="499">
        <v>0</v>
      </c>
      <c r="D828" s="499" t="s">
        <v>59</v>
      </c>
      <c r="E828" s="500">
        <f t="shared" si="24"/>
        <v>0</v>
      </c>
      <c r="F828" s="454" t="str">
        <f t="shared" si="25"/>
        <v>否</v>
      </c>
    </row>
    <row r="829" s="161" customFormat="1" ht="36" hidden="1" customHeight="1" spans="1:6">
      <c r="A829" s="497" t="s">
        <v>1573</v>
      </c>
      <c r="B829" s="498" t="s">
        <v>160</v>
      </c>
      <c r="C829" s="499">
        <v>0</v>
      </c>
      <c r="D829" s="499" t="s">
        <v>59</v>
      </c>
      <c r="E829" s="500">
        <f t="shared" si="24"/>
        <v>0</v>
      </c>
      <c r="F829" s="454" t="str">
        <f t="shared" si="25"/>
        <v>否</v>
      </c>
    </row>
    <row r="830" s="161" customFormat="1" ht="36" customHeight="1" spans="1:6">
      <c r="A830" s="497" t="s">
        <v>1574</v>
      </c>
      <c r="B830" s="498" t="s">
        <v>1575</v>
      </c>
      <c r="C830" s="499">
        <v>43.7429399999857</v>
      </c>
      <c r="D830" s="499" t="s">
        <v>59</v>
      </c>
      <c r="E830" s="500">
        <f t="shared" si="24"/>
        <v>0</v>
      </c>
      <c r="F830" s="454" t="str">
        <f t="shared" si="25"/>
        <v>是</v>
      </c>
    </row>
    <row r="831" s="161" customFormat="1" ht="36" hidden="1" customHeight="1" spans="1:6">
      <c r="A831" s="497" t="s">
        <v>1576</v>
      </c>
      <c r="B831" s="498" t="s">
        <v>1577</v>
      </c>
      <c r="C831" s="499">
        <v>0</v>
      </c>
      <c r="D831" s="499" t="s">
        <v>59</v>
      </c>
      <c r="E831" s="500">
        <f t="shared" si="24"/>
        <v>0</v>
      </c>
      <c r="F831" s="454" t="str">
        <f t="shared" si="25"/>
        <v>否</v>
      </c>
    </row>
    <row r="832" s="161" customFormat="1" ht="36" hidden="1" customHeight="1" spans="1:6">
      <c r="A832" s="497" t="s">
        <v>1578</v>
      </c>
      <c r="B832" s="498" t="s">
        <v>1579</v>
      </c>
      <c r="C832" s="499">
        <v>0</v>
      </c>
      <c r="D832" s="499" t="s">
        <v>59</v>
      </c>
      <c r="E832" s="500">
        <f t="shared" si="24"/>
        <v>0</v>
      </c>
      <c r="F832" s="454" t="str">
        <f t="shared" si="25"/>
        <v>否</v>
      </c>
    </row>
    <row r="833" s="161" customFormat="1" ht="36" hidden="1" customHeight="1" spans="1:6">
      <c r="A833" s="497" t="s">
        <v>1580</v>
      </c>
      <c r="B833" s="498" t="s">
        <v>1581</v>
      </c>
      <c r="C833" s="499">
        <v>0</v>
      </c>
      <c r="D833" s="499" t="s">
        <v>59</v>
      </c>
      <c r="E833" s="500">
        <f t="shared" si="24"/>
        <v>0</v>
      </c>
      <c r="F833" s="454" t="str">
        <f t="shared" si="25"/>
        <v>否</v>
      </c>
    </row>
    <row r="834" s="161" customFormat="1" ht="36" hidden="1" customHeight="1" spans="1:6">
      <c r="A834" s="497" t="s">
        <v>1582</v>
      </c>
      <c r="B834" s="498" t="s">
        <v>1583</v>
      </c>
      <c r="C834" s="499">
        <v>0</v>
      </c>
      <c r="D834" s="499" t="s">
        <v>59</v>
      </c>
      <c r="E834" s="500">
        <f t="shared" si="24"/>
        <v>0</v>
      </c>
      <c r="F834" s="454" t="str">
        <f t="shared" si="25"/>
        <v>否</v>
      </c>
    </row>
    <row r="835" s="161" customFormat="1" ht="36" hidden="1" customHeight="1" spans="1:6">
      <c r="A835" s="497" t="s">
        <v>1584</v>
      </c>
      <c r="B835" s="498" t="s">
        <v>1585</v>
      </c>
      <c r="C835" s="499">
        <v>0</v>
      </c>
      <c r="D835" s="499" t="s">
        <v>59</v>
      </c>
      <c r="E835" s="500">
        <f t="shared" si="24"/>
        <v>0</v>
      </c>
      <c r="F835" s="454" t="str">
        <f t="shared" si="25"/>
        <v>否</v>
      </c>
    </row>
    <row r="836" s="161" customFormat="1" ht="36" customHeight="1" spans="1:6">
      <c r="A836" s="497" t="s">
        <v>1586</v>
      </c>
      <c r="B836" s="498" t="s">
        <v>1587</v>
      </c>
      <c r="C836" s="499">
        <v>4084.055624</v>
      </c>
      <c r="D836" s="499">
        <v>3841.43856</v>
      </c>
      <c r="E836" s="500">
        <f t="shared" si="24"/>
        <v>-0.0594059156722201</v>
      </c>
      <c r="F836" s="454" t="str">
        <f t="shared" si="25"/>
        <v>是</v>
      </c>
    </row>
    <row r="837" s="161" customFormat="1" ht="36" customHeight="1" spans="1:6">
      <c r="A837" s="495" t="s">
        <v>1588</v>
      </c>
      <c r="B837" s="496" t="s">
        <v>1589</v>
      </c>
      <c r="C837" s="505">
        <f>C838</f>
        <v>208.931944000006</v>
      </c>
      <c r="D837" s="505" t="str">
        <f>D838</f>
        <v/>
      </c>
      <c r="E837" s="506">
        <f t="shared" ref="E837:E900" si="26">IF(C837&lt;0,"",IFERROR(D837/C837-1,0))</f>
        <v>0</v>
      </c>
      <c r="F837" s="454" t="str">
        <f t="shared" ref="F837:F900" si="27">IF(LEN(A837)=3,"是",IF(B837&lt;&gt;"",IF(SUM(C837:D837)&lt;&gt;0,"是","否"),"是"))</f>
        <v>是</v>
      </c>
    </row>
    <row r="838" s="161" customFormat="1" ht="36" customHeight="1" spans="1:6">
      <c r="A838" s="497" t="s">
        <v>1590</v>
      </c>
      <c r="B838" s="514" t="s">
        <v>1591</v>
      </c>
      <c r="C838" s="499">
        <v>208.931944000006</v>
      </c>
      <c r="D838" s="499" t="s">
        <v>59</v>
      </c>
      <c r="E838" s="500">
        <f t="shared" si="26"/>
        <v>0</v>
      </c>
      <c r="F838" s="454" t="str">
        <f t="shared" si="27"/>
        <v>是</v>
      </c>
    </row>
    <row r="839" s="161" customFormat="1" ht="36" customHeight="1" spans="1:6">
      <c r="A839" s="495" t="s">
        <v>1592</v>
      </c>
      <c r="B839" s="496" t="s">
        <v>1593</v>
      </c>
      <c r="C839" s="505">
        <f>SUM(C840:C841)</f>
        <v>375.593710000002</v>
      </c>
      <c r="D839" s="505">
        <f>SUM(D840:D841)</f>
        <v>1521.357357</v>
      </c>
      <c r="E839" s="506">
        <f t="shared" si="26"/>
        <v>3.05054002901165</v>
      </c>
      <c r="F839" s="454" t="str">
        <f t="shared" si="27"/>
        <v>是</v>
      </c>
    </row>
    <row r="840" s="161" customFormat="1" ht="36" customHeight="1" spans="1:6">
      <c r="A840" s="497" t="s">
        <v>1594</v>
      </c>
      <c r="B840" s="498" t="s">
        <v>1595</v>
      </c>
      <c r="C840" s="499">
        <v>375.593710000002</v>
      </c>
      <c r="D840" s="499">
        <v>1521.357357</v>
      </c>
      <c r="E840" s="500">
        <f t="shared" si="26"/>
        <v>3.05054002901165</v>
      </c>
      <c r="F840" s="454" t="str">
        <f t="shared" si="27"/>
        <v>是</v>
      </c>
    </row>
    <row r="841" s="161" customFormat="1" ht="36" hidden="1" customHeight="1" spans="1:6">
      <c r="A841" s="497" t="s">
        <v>1596</v>
      </c>
      <c r="B841" s="498" t="s">
        <v>1597</v>
      </c>
      <c r="C841" s="499">
        <v>0</v>
      </c>
      <c r="D841" s="499" t="s">
        <v>59</v>
      </c>
      <c r="E841" s="500">
        <f t="shared" si="26"/>
        <v>0</v>
      </c>
      <c r="F841" s="454" t="str">
        <f t="shared" si="27"/>
        <v>否</v>
      </c>
    </row>
    <row r="842" s="161" customFormat="1" ht="36" hidden="1" customHeight="1" spans="1:6">
      <c r="A842" s="495" t="s">
        <v>1598</v>
      </c>
      <c r="B842" s="496" t="s">
        <v>1599</v>
      </c>
      <c r="C842" s="505">
        <f>C843</f>
        <v>0</v>
      </c>
      <c r="D842" s="505" t="str">
        <f>D843</f>
        <v/>
      </c>
      <c r="E842" s="506">
        <f t="shared" si="26"/>
        <v>0</v>
      </c>
      <c r="F842" s="454" t="str">
        <f t="shared" si="27"/>
        <v>否</v>
      </c>
    </row>
    <row r="843" s="161" customFormat="1" ht="36" hidden="1" customHeight="1" spans="1:6">
      <c r="A843" s="497" t="s">
        <v>1600</v>
      </c>
      <c r="B843" s="514" t="s">
        <v>1601</v>
      </c>
      <c r="C843" s="499">
        <v>0</v>
      </c>
      <c r="D843" s="499" t="s">
        <v>59</v>
      </c>
      <c r="E843" s="500">
        <f t="shared" si="26"/>
        <v>0</v>
      </c>
      <c r="F843" s="454" t="str">
        <f t="shared" si="27"/>
        <v>否</v>
      </c>
    </row>
    <row r="844" s="161" customFormat="1" ht="36" hidden="1" customHeight="1" spans="1:6">
      <c r="A844" s="495" t="s">
        <v>1602</v>
      </c>
      <c r="B844" s="496" t="s">
        <v>1603</v>
      </c>
      <c r="C844" s="499">
        <v>0</v>
      </c>
      <c r="D844" s="499" t="s">
        <v>59</v>
      </c>
      <c r="E844" s="500">
        <f t="shared" si="26"/>
        <v>0</v>
      </c>
      <c r="F844" s="454" t="str">
        <f t="shared" si="27"/>
        <v>否</v>
      </c>
    </row>
    <row r="845" s="161" customFormat="1" ht="36" hidden="1" customHeight="1" spans="1:6">
      <c r="A845" s="497" t="s">
        <v>1604</v>
      </c>
      <c r="B845" s="514" t="s">
        <v>1605</v>
      </c>
      <c r="C845" s="499">
        <v>0</v>
      </c>
      <c r="D845" s="499" t="s">
        <v>59</v>
      </c>
      <c r="E845" s="500">
        <f t="shared" si="26"/>
        <v>0</v>
      </c>
      <c r="F845" s="454" t="str">
        <f t="shared" si="27"/>
        <v>否</v>
      </c>
    </row>
    <row r="846" s="161" customFormat="1" ht="36" customHeight="1" spans="1:6">
      <c r="A846" s="495" t="s">
        <v>1606</v>
      </c>
      <c r="B846" s="496" t="s">
        <v>1607</v>
      </c>
      <c r="C846" s="499">
        <v>100</v>
      </c>
      <c r="D846" s="499">
        <v>200</v>
      </c>
      <c r="E846" s="500">
        <f t="shared" si="26"/>
        <v>1</v>
      </c>
      <c r="F846" s="454" t="str">
        <f t="shared" si="27"/>
        <v>是</v>
      </c>
    </row>
    <row r="847" s="161" customFormat="1" ht="36" customHeight="1" spans="1:6">
      <c r="A847" s="497" t="s">
        <v>1608</v>
      </c>
      <c r="B847" s="514" t="s">
        <v>1609</v>
      </c>
      <c r="C847" s="499">
        <v>100</v>
      </c>
      <c r="D847" s="499">
        <v>200</v>
      </c>
      <c r="E847" s="500">
        <f t="shared" si="26"/>
        <v>1</v>
      </c>
      <c r="F847" s="454" t="str">
        <f t="shared" si="27"/>
        <v>是</v>
      </c>
    </row>
    <row r="848" s="161" customFormat="1" ht="36" customHeight="1" spans="1:6">
      <c r="A848" s="495" t="s">
        <v>102</v>
      </c>
      <c r="B848" s="496" t="s">
        <v>103</v>
      </c>
      <c r="C848" s="322">
        <f>SUM(C849,C875,C901,C929,C940,C947,C954,C957)</f>
        <v>15548.366766</v>
      </c>
      <c r="D848" s="322">
        <f>SUM(D849,D875,D901,D929,D940,D947,D954,D957)</f>
        <v>27414.884073</v>
      </c>
      <c r="E848" s="330">
        <f t="shared" si="26"/>
        <v>0.763200243831965</v>
      </c>
      <c r="F848" s="454" t="str">
        <f t="shared" si="27"/>
        <v>是</v>
      </c>
    </row>
    <row r="849" s="161" customFormat="1" ht="36" customHeight="1" spans="1:6">
      <c r="A849" s="495" t="s">
        <v>1610</v>
      </c>
      <c r="B849" s="496" t="s">
        <v>1611</v>
      </c>
      <c r="C849" s="322">
        <f>SUM(C850:C874)</f>
        <v>5429.19095599999</v>
      </c>
      <c r="D849" s="322">
        <f>SUM(D850:D874)</f>
        <v>6971.658681</v>
      </c>
      <c r="E849" s="330">
        <f t="shared" si="26"/>
        <v>0.284106368241732</v>
      </c>
      <c r="F849" s="454" t="str">
        <f t="shared" si="27"/>
        <v>是</v>
      </c>
    </row>
    <row r="850" s="161" customFormat="1" ht="36" customHeight="1" spans="1:6">
      <c r="A850" s="497" t="s">
        <v>1612</v>
      </c>
      <c r="B850" s="498" t="s">
        <v>156</v>
      </c>
      <c r="C850" s="499">
        <v>272.34802299999</v>
      </c>
      <c r="D850" s="499">
        <v>316.908528</v>
      </c>
      <c r="E850" s="500">
        <f t="shared" si="26"/>
        <v>0.163616039907922</v>
      </c>
      <c r="F850" s="454" t="str">
        <f t="shared" si="27"/>
        <v>是</v>
      </c>
    </row>
    <row r="851" s="161" customFormat="1" ht="36" hidden="1" customHeight="1" spans="1:6">
      <c r="A851" s="497" t="s">
        <v>1613</v>
      </c>
      <c r="B851" s="498" t="s">
        <v>158</v>
      </c>
      <c r="C851" s="499">
        <v>0</v>
      </c>
      <c r="D851" s="499" t="s">
        <v>59</v>
      </c>
      <c r="E851" s="500">
        <f t="shared" si="26"/>
        <v>0</v>
      </c>
      <c r="F851" s="454" t="str">
        <f t="shared" si="27"/>
        <v>否</v>
      </c>
    </row>
    <row r="852" s="161" customFormat="1" ht="36" hidden="1" customHeight="1" spans="1:6">
      <c r="A852" s="497" t="s">
        <v>1614</v>
      </c>
      <c r="B852" s="498" t="s">
        <v>160</v>
      </c>
      <c r="C852" s="499">
        <v>0</v>
      </c>
      <c r="D852" s="499" t="s">
        <v>59</v>
      </c>
      <c r="E852" s="500">
        <f t="shared" si="26"/>
        <v>0</v>
      </c>
      <c r="F852" s="454" t="str">
        <f t="shared" si="27"/>
        <v>否</v>
      </c>
    </row>
    <row r="853" s="161" customFormat="1" ht="36" customHeight="1" spans="1:6">
      <c r="A853" s="497" t="s">
        <v>1615</v>
      </c>
      <c r="B853" s="498" t="s">
        <v>174</v>
      </c>
      <c r="C853" s="499">
        <v>4128.85196000001</v>
      </c>
      <c r="D853" s="499">
        <v>2302.266835</v>
      </c>
      <c r="E853" s="500">
        <f t="shared" si="26"/>
        <v>-0.442395402570938</v>
      </c>
      <c r="F853" s="454" t="str">
        <f t="shared" si="27"/>
        <v>是</v>
      </c>
    </row>
    <row r="854" s="161" customFormat="1" ht="36" hidden="1" customHeight="1" spans="1:6">
      <c r="A854" s="497" t="s">
        <v>1616</v>
      </c>
      <c r="B854" s="498" t="s">
        <v>1617</v>
      </c>
      <c r="C854" s="499">
        <v>0</v>
      </c>
      <c r="D854" s="499" t="s">
        <v>59</v>
      </c>
      <c r="E854" s="500">
        <f t="shared" si="26"/>
        <v>0</v>
      </c>
      <c r="F854" s="454" t="str">
        <f t="shared" si="27"/>
        <v>否</v>
      </c>
    </row>
    <row r="855" s="161" customFormat="1" ht="36" customHeight="1" spans="1:6">
      <c r="A855" s="497" t="s">
        <v>1618</v>
      </c>
      <c r="B855" s="498" t="s">
        <v>1619</v>
      </c>
      <c r="C855" s="499">
        <v>0</v>
      </c>
      <c r="D855" s="499">
        <v>53</v>
      </c>
      <c r="E855" s="500">
        <f t="shared" si="26"/>
        <v>0</v>
      </c>
      <c r="F855" s="454" t="str">
        <f t="shared" si="27"/>
        <v>是</v>
      </c>
    </row>
    <row r="856" s="161" customFormat="1" ht="36" customHeight="1" spans="1:6">
      <c r="A856" s="497" t="s">
        <v>1620</v>
      </c>
      <c r="B856" s="498" t="s">
        <v>1621</v>
      </c>
      <c r="C856" s="499">
        <v>30.09</v>
      </c>
      <c r="D856" s="499">
        <v>29</v>
      </c>
      <c r="E856" s="500">
        <f t="shared" si="26"/>
        <v>-0.0362246593552675</v>
      </c>
      <c r="F856" s="454" t="str">
        <f t="shared" si="27"/>
        <v>是</v>
      </c>
    </row>
    <row r="857" s="161" customFormat="1" ht="36" customHeight="1" spans="1:6">
      <c r="A857" s="497" t="s">
        <v>1622</v>
      </c>
      <c r="B857" s="498" t="s">
        <v>1623</v>
      </c>
      <c r="C857" s="499">
        <v>8.49998899999857</v>
      </c>
      <c r="D857" s="499" t="s">
        <v>59</v>
      </c>
      <c r="E857" s="500">
        <f t="shared" si="26"/>
        <v>0</v>
      </c>
      <c r="F857" s="454" t="str">
        <f t="shared" si="27"/>
        <v>是</v>
      </c>
    </row>
    <row r="858" s="161" customFormat="1" ht="36" hidden="1" customHeight="1" spans="1:6">
      <c r="A858" s="497" t="s">
        <v>1624</v>
      </c>
      <c r="B858" s="498" t="s">
        <v>1625</v>
      </c>
      <c r="C858" s="499">
        <v>0</v>
      </c>
      <c r="D858" s="499" t="s">
        <v>59</v>
      </c>
      <c r="E858" s="500">
        <f t="shared" si="26"/>
        <v>0</v>
      </c>
      <c r="F858" s="454" t="str">
        <f t="shared" si="27"/>
        <v>否</v>
      </c>
    </row>
    <row r="859" s="161" customFormat="1" ht="36" hidden="1" customHeight="1" spans="1:6">
      <c r="A859" s="497" t="s">
        <v>1626</v>
      </c>
      <c r="B859" s="498" t="s">
        <v>1627</v>
      </c>
      <c r="C859" s="499">
        <v>0</v>
      </c>
      <c r="D859" s="499" t="s">
        <v>59</v>
      </c>
      <c r="E859" s="500">
        <f t="shared" si="26"/>
        <v>0</v>
      </c>
      <c r="F859" s="454" t="str">
        <f t="shared" si="27"/>
        <v>否</v>
      </c>
    </row>
    <row r="860" s="161" customFormat="1" ht="36" hidden="1" customHeight="1" spans="1:6">
      <c r="A860" s="497" t="s">
        <v>1628</v>
      </c>
      <c r="B860" s="498" t="s">
        <v>1629</v>
      </c>
      <c r="C860" s="499">
        <v>0</v>
      </c>
      <c r="D860" s="499" t="s">
        <v>59</v>
      </c>
      <c r="E860" s="500">
        <f t="shared" si="26"/>
        <v>0</v>
      </c>
      <c r="F860" s="454" t="str">
        <f t="shared" si="27"/>
        <v>否</v>
      </c>
    </row>
    <row r="861" s="161" customFormat="1" ht="36" hidden="1" customHeight="1" spans="1:6">
      <c r="A861" s="497" t="s">
        <v>1630</v>
      </c>
      <c r="B861" s="498" t="s">
        <v>1631</v>
      </c>
      <c r="C861" s="499">
        <v>0</v>
      </c>
      <c r="D861" s="499" t="s">
        <v>59</v>
      </c>
      <c r="E861" s="500">
        <f t="shared" si="26"/>
        <v>0</v>
      </c>
      <c r="F861" s="454" t="str">
        <f t="shared" si="27"/>
        <v>否</v>
      </c>
    </row>
    <row r="862" s="161" customFormat="1" ht="36" customHeight="1" spans="1:6">
      <c r="A862" s="497" t="s">
        <v>1632</v>
      </c>
      <c r="B862" s="498" t="s">
        <v>1633</v>
      </c>
      <c r="C862" s="499">
        <v>47.78</v>
      </c>
      <c r="D862" s="499" t="s">
        <v>59</v>
      </c>
      <c r="E862" s="500">
        <f t="shared" si="26"/>
        <v>0</v>
      </c>
      <c r="F862" s="454" t="str">
        <f t="shared" si="27"/>
        <v>是</v>
      </c>
    </row>
    <row r="863" s="161" customFormat="1" ht="36" customHeight="1" spans="1:6">
      <c r="A863" s="497" t="s">
        <v>1634</v>
      </c>
      <c r="B863" s="498" t="s">
        <v>1635</v>
      </c>
      <c r="C863" s="499">
        <v>52.36</v>
      </c>
      <c r="D863" s="499">
        <v>1793.24</v>
      </c>
      <c r="E863" s="500">
        <f t="shared" si="26"/>
        <v>33.2482811306341</v>
      </c>
      <c r="F863" s="454" t="str">
        <f t="shared" si="27"/>
        <v>是</v>
      </c>
    </row>
    <row r="864" s="161" customFormat="1" ht="36" hidden="1" customHeight="1" spans="1:6">
      <c r="A864" s="497" t="s">
        <v>1636</v>
      </c>
      <c r="B864" s="498" t="s">
        <v>1637</v>
      </c>
      <c r="C864" s="499">
        <v>0</v>
      </c>
      <c r="D864" s="499" t="s">
        <v>59</v>
      </c>
      <c r="E864" s="500">
        <f t="shared" si="26"/>
        <v>0</v>
      </c>
      <c r="F864" s="454" t="str">
        <f t="shared" si="27"/>
        <v>否</v>
      </c>
    </row>
    <row r="865" s="161" customFormat="1" ht="36" customHeight="1" spans="1:6">
      <c r="A865" s="497" t="s">
        <v>1638</v>
      </c>
      <c r="B865" s="498" t="s">
        <v>1639</v>
      </c>
      <c r="C865" s="499">
        <v>500.829907999992</v>
      </c>
      <c r="D865" s="499">
        <v>873.028559</v>
      </c>
      <c r="E865" s="500">
        <f t="shared" si="26"/>
        <v>0.743163786855984</v>
      </c>
      <c r="F865" s="454" t="str">
        <f t="shared" si="27"/>
        <v>是</v>
      </c>
    </row>
    <row r="866" s="161" customFormat="1" ht="36" customHeight="1" spans="1:6">
      <c r="A866" s="497" t="s">
        <v>1640</v>
      </c>
      <c r="B866" s="498" t="s">
        <v>1641</v>
      </c>
      <c r="C866" s="499">
        <v>0</v>
      </c>
      <c r="D866" s="499">
        <v>132</v>
      </c>
      <c r="E866" s="500">
        <f t="shared" si="26"/>
        <v>0</v>
      </c>
      <c r="F866" s="454" t="str">
        <f t="shared" si="27"/>
        <v>是</v>
      </c>
    </row>
    <row r="867" s="161" customFormat="1" ht="36" hidden="1" customHeight="1" spans="1:6">
      <c r="A867" s="497" t="s">
        <v>1642</v>
      </c>
      <c r="B867" s="498" t="s">
        <v>1643</v>
      </c>
      <c r="C867" s="499">
        <v>0</v>
      </c>
      <c r="D867" s="499" t="s">
        <v>59</v>
      </c>
      <c r="E867" s="500">
        <f t="shared" si="26"/>
        <v>0</v>
      </c>
      <c r="F867" s="454" t="str">
        <f t="shared" si="27"/>
        <v>否</v>
      </c>
    </row>
    <row r="868" s="161" customFormat="1" ht="36" customHeight="1" spans="1:6">
      <c r="A868" s="497" t="s">
        <v>1644</v>
      </c>
      <c r="B868" s="498" t="s">
        <v>1645</v>
      </c>
      <c r="C868" s="499">
        <v>6.25</v>
      </c>
      <c r="D868" s="499">
        <v>15.3</v>
      </c>
      <c r="E868" s="500">
        <f t="shared" si="26"/>
        <v>1.448</v>
      </c>
      <c r="F868" s="454" t="str">
        <f t="shared" si="27"/>
        <v>是</v>
      </c>
    </row>
    <row r="869" s="161" customFormat="1" ht="36" customHeight="1" spans="1:6">
      <c r="A869" s="497" t="s">
        <v>1646</v>
      </c>
      <c r="B869" s="498" t="s">
        <v>1647</v>
      </c>
      <c r="C869" s="499">
        <v>74.3435969999909</v>
      </c>
      <c r="D869" s="499">
        <v>225.49228</v>
      </c>
      <c r="E869" s="500">
        <f t="shared" si="26"/>
        <v>2.03310963014108</v>
      </c>
      <c r="F869" s="454" t="str">
        <f t="shared" si="27"/>
        <v>是</v>
      </c>
    </row>
    <row r="870" s="161" customFormat="1" ht="36" hidden="1" customHeight="1" spans="1:6">
      <c r="A870" s="497" t="s">
        <v>1648</v>
      </c>
      <c r="B870" s="498" t="s">
        <v>1649</v>
      </c>
      <c r="C870" s="499">
        <v>0</v>
      </c>
      <c r="D870" s="499" t="s">
        <v>59</v>
      </c>
      <c r="E870" s="500">
        <f t="shared" si="26"/>
        <v>0</v>
      </c>
      <c r="F870" s="454" t="str">
        <f t="shared" si="27"/>
        <v>否</v>
      </c>
    </row>
    <row r="871" s="161" customFormat="1" ht="36" hidden="1" customHeight="1" spans="1:6">
      <c r="A871" s="497" t="s">
        <v>1650</v>
      </c>
      <c r="B871" s="498" t="s">
        <v>1651</v>
      </c>
      <c r="C871" s="499">
        <v>0</v>
      </c>
      <c r="D871" s="499" t="s">
        <v>59</v>
      </c>
      <c r="E871" s="500">
        <f t="shared" si="26"/>
        <v>0</v>
      </c>
      <c r="F871" s="454" t="str">
        <f t="shared" si="27"/>
        <v>否</v>
      </c>
    </row>
    <row r="872" s="161" customFormat="1" ht="36" hidden="1" customHeight="1" spans="1:6">
      <c r="A872" s="497" t="s">
        <v>1652</v>
      </c>
      <c r="B872" s="498" t="s">
        <v>1653</v>
      </c>
      <c r="C872" s="499">
        <v>0</v>
      </c>
      <c r="D872" s="499" t="s">
        <v>59</v>
      </c>
      <c r="E872" s="500">
        <f t="shared" si="26"/>
        <v>0</v>
      </c>
      <c r="F872" s="454" t="str">
        <f t="shared" si="27"/>
        <v>否</v>
      </c>
    </row>
    <row r="873" s="161" customFormat="1" ht="36" customHeight="1" spans="1:6">
      <c r="A873" s="497" t="s">
        <v>1654</v>
      </c>
      <c r="B873" s="498" t="s">
        <v>1655</v>
      </c>
      <c r="C873" s="499">
        <v>137.475</v>
      </c>
      <c r="D873" s="499">
        <v>1161.06</v>
      </c>
      <c r="E873" s="500">
        <f t="shared" si="26"/>
        <v>7.4456082924168</v>
      </c>
      <c r="F873" s="454" t="str">
        <f t="shared" si="27"/>
        <v>是</v>
      </c>
    </row>
    <row r="874" s="161" customFormat="1" ht="36" customHeight="1" spans="1:6">
      <c r="A874" s="497" t="s">
        <v>1656</v>
      </c>
      <c r="B874" s="498" t="s">
        <v>1657</v>
      </c>
      <c r="C874" s="499">
        <v>170.362479000008</v>
      </c>
      <c r="D874" s="499">
        <v>70.362479</v>
      </c>
      <c r="E874" s="500">
        <f t="shared" si="26"/>
        <v>-0.58698371018658</v>
      </c>
      <c r="F874" s="454" t="str">
        <f t="shared" si="27"/>
        <v>是</v>
      </c>
    </row>
    <row r="875" s="161" customFormat="1" ht="36" customHeight="1" spans="1:6">
      <c r="A875" s="495" t="s">
        <v>1658</v>
      </c>
      <c r="B875" s="496" t="s">
        <v>1659</v>
      </c>
      <c r="C875" s="322">
        <f>SUM(C876:C900)</f>
        <v>2283.945375</v>
      </c>
      <c r="D875" s="322">
        <f>SUM(D876:D900)</f>
        <v>2133.97088</v>
      </c>
      <c r="E875" s="330">
        <f t="shared" si="26"/>
        <v>-0.0656646593397622</v>
      </c>
      <c r="F875" s="454" t="str">
        <f t="shared" si="27"/>
        <v>是</v>
      </c>
    </row>
    <row r="876" s="161" customFormat="1" ht="36" customHeight="1" spans="1:6">
      <c r="A876" s="497" t="s">
        <v>1660</v>
      </c>
      <c r="B876" s="498" t="s">
        <v>156</v>
      </c>
      <c r="C876" s="499">
        <v>218.937274000001</v>
      </c>
      <c r="D876" s="499">
        <v>216.601629</v>
      </c>
      <c r="E876" s="500">
        <f t="shared" si="26"/>
        <v>-0.0106681012206308</v>
      </c>
      <c r="F876" s="454" t="str">
        <f t="shared" si="27"/>
        <v>是</v>
      </c>
    </row>
    <row r="877" s="161" customFormat="1" ht="36" hidden="1" customHeight="1" spans="1:6">
      <c r="A877" s="497" t="s">
        <v>1661</v>
      </c>
      <c r="B877" s="498" t="s">
        <v>158</v>
      </c>
      <c r="C877" s="499">
        <v>0</v>
      </c>
      <c r="D877" s="499" t="s">
        <v>59</v>
      </c>
      <c r="E877" s="500">
        <f t="shared" si="26"/>
        <v>0</v>
      </c>
      <c r="F877" s="454" t="str">
        <f t="shared" si="27"/>
        <v>否</v>
      </c>
    </row>
    <row r="878" s="161" customFormat="1" ht="36" hidden="1" customHeight="1" spans="1:6">
      <c r="A878" s="497" t="s">
        <v>1662</v>
      </c>
      <c r="B878" s="498" t="s">
        <v>160</v>
      </c>
      <c r="C878" s="499">
        <v>0</v>
      </c>
      <c r="D878" s="499" t="s">
        <v>59</v>
      </c>
      <c r="E878" s="500">
        <f t="shared" si="26"/>
        <v>0</v>
      </c>
      <c r="F878" s="454" t="str">
        <f t="shared" si="27"/>
        <v>否</v>
      </c>
    </row>
    <row r="879" s="161" customFormat="1" ht="36" customHeight="1" spans="1:6">
      <c r="A879" s="497" t="s">
        <v>1663</v>
      </c>
      <c r="B879" s="498" t="s">
        <v>1664</v>
      </c>
      <c r="C879" s="499">
        <v>526.976300999999</v>
      </c>
      <c r="D879" s="499">
        <v>556.420251</v>
      </c>
      <c r="E879" s="500">
        <f t="shared" si="26"/>
        <v>0.0558733854712776</v>
      </c>
      <c r="F879" s="454" t="str">
        <f t="shared" si="27"/>
        <v>是</v>
      </c>
    </row>
    <row r="880" s="161" customFormat="1" ht="36" customHeight="1" spans="1:6">
      <c r="A880" s="497" t="s">
        <v>1665</v>
      </c>
      <c r="B880" s="498" t="s">
        <v>1666</v>
      </c>
      <c r="C880" s="499">
        <v>684.7818</v>
      </c>
      <c r="D880" s="499">
        <v>468.29</v>
      </c>
      <c r="E880" s="500">
        <f t="shared" si="26"/>
        <v>-0.31614712891026</v>
      </c>
      <c r="F880" s="454" t="str">
        <f t="shared" si="27"/>
        <v>是</v>
      </c>
    </row>
    <row r="881" s="161" customFormat="1" ht="36" customHeight="1" spans="1:6">
      <c r="A881" s="497" t="s">
        <v>1667</v>
      </c>
      <c r="B881" s="498" t="s">
        <v>1668</v>
      </c>
      <c r="C881" s="499">
        <v>0</v>
      </c>
      <c r="D881" s="499">
        <v>24.58</v>
      </c>
      <c r="E881" s="500">
        <f t="shared" si="26"/>
        <v>0</v>
      </c>
      <c r="F881" s="454" t="str">
        <f t="shared" si="27"/>
        <v>是</v>
      </c>
    </row>
    <row r="882" s="161" customFormat="1" ht="36" customHeight="1" spans="1:6">
      <c r="A882" s="497" t="s">
        <v>1669</v>
      </c>
      <c r="B882" s="498" t="s">
        <v>1670</v>
      </c>
      <c r="C882" s="499">
        <v>0</v>
      </c>
      <c r="D882" s="499">
        <v>104.206</v>
      </c>
      <c r="E882" s="500">
        <f t="shared" si="26"/>
        <v>0</v>
      </c>
      <c r="F882" s="454" t="str">
        <f t="shared" si="27"/>
        <v>是</v>
      </c>
    </row>
    <row r="883" s="161" customFormat="1" ht="36" customHeight="1" spans="1:6">
      <c r="A883" s="497" t="s">
        <v>1671</v>
      </c>
      <c r="B883" s="498" t="s">
        <v>1672</v>
      </c>
      <c r="C883" s="499">
        <v>29.75</v>
      </c>
      <c r="D883" s="499">
        <v>536.25</v>
      </c>
      <c r="E883" s="500">
        <f t="shared" si="26"/>
        <v>17.0252100840336</v>
      </c>
      <c r="F883" s="454" t="str">
        <f t="shared" si="27"/>
        <v>是</v>
      </c>
    </row>
    <row r="884" s="161" customFormat="1" ht="36" hidden="1" customHeight="1" spans="1:6">
      <c r="A884" s="497" t="s">
        <v>1673</v>
      </c>
      <c r="B884" s="498" t="s">
        <v>1674</v>
      </c>
      <c r="C884" s="499" t="s">
        <v>59</v>
      </c>
      <c r="D884" s="499" t="s">
        <v>59</v>
      </c>
      <c r="E884" s="500">
        <f t="shared" si="26"/>
        <v>0</v>
      </c>
      <c r="F884" s="454" t="str">
        <f t="shared" si="27"/>
        <v>否</v>
      </c>
    </row>
    <row r="885" s="161" customFormat="1" ht="36" hidden="1" customHeight="1" spans="1:6">
      <c r="A885" s="497" t="s">
        <v>1675</v>
      </c>
      <c r="B885" s="498" t="s">
        <v>1676</v>
      </c>
      <c r="C885" s="499">
        <v>0</v>
      </c>
      <c r="D885" s="499" t="s">
        <v>59</v>
      </c>
      <c r="E885" s="500">
        <f t="shared" si="26"/>
        <v>0</v>
      </c>
      <c r="F885" s="454" t="str">
        <f t="shared" si="27"/>
        <v>否</v>
      </c>
    </row>
    <row r="886" s="161" customFormat="1" ht="36" hidden="1" customHeight="1" spans="1:6">
      <c r="A886" s="497" t="s">
        <v>1677</v>
      </c>
      <c r="B886" s="498" t="s">
        <v>1678</v>
      </c>
      <c r="C886" s="499">
        <v>0</v>
      </c>
      <c r="D886" s="499" t="s">
        <v>59</v>
      </c>
      <c r="E886" s="500">
        <f t="shared" si="26"/>
        <v>0</v>
      </c>
      <c r="F886" s="454" t="str">
        <f t="shared" si="27"/>
        <v>否</v>
      </c>
    </row>
    <row r="887" s="161" customFormat="1" ht="36" hidden="1" customHeight="1" spans="1:6">
      <c r="A887" s="497" t="s">
        <v>1679</v>
      </c>
      <c r="B887" s="498" t="s">
        <v>1680</v>
      </c>
      <c r="C887" s="499">
        <v>0</v>
      </c>
      <c r="D887" s="499" t="s">
        <v>59</v>
      </c>
      <c r="E887" s="500">
        <f t="shared" si="26"/>
        <v>0</v>
      </c>
      <c r="F887" s="454" t="str">
        <f t="shared" si="27"/>
        <v>否</v>
      </c>
    </row>
    <row r="888" s="161" customFormat="1" ht="36" customHeight="1" spans="1:6">
      <c r="A888" s="497" t="s">
        <v>1681</v>
      </c>
      <c r="B888" s="498" t="s">
        <v>1682</v>
      </c>
      <c r="C888" s="499">
        <v>0</v>
      </c>
      <c r="D888" s="499">
        <v>19.95</v>
      </c>
      <c r="E888" s="500">
        <f t="shared" si="26"/>
        <v>0</v>
      </c>
      <c r="F888" s="454" t="str">
        <f t="shared" si="27"/>
        <v>是</v>
      </c>
    </row>
    <row r="889" s="161" customFormat="1" ht="36" hidden="1" customHeight="1" spans="1:6">
      <c r="A889" s="497" t="s">
        <v>1683</v>
      </c>
      <c r="B889" s="498" t="s">
        <v>1684</v>
      </c>
      <c r="C889" s="499">
        <v>0</v>
      </c>
      <c r="D889" s="499" t="s">
        <v>59</v>
      </c>
      <c r="E889" s="500">
        <f t="shared" si="26"/>
        <v>0</v>
      </c>
      <c r="F889" s="454" t="str">
        <f t="shared" si="27"/>
        <v>否</v>
      </c>
    </row>
    <row r="890" s="161" customFormat="1" ht="36" hidden="1" customHeight="1" spans="1:6">
      <c r="A890" s="497" t="s">
        <v>1685</v>
      </c>
      <c r="B890" s="498" t="s">
        <v>1686</v>
      </c>
      <c r="C890" s="499">
        <v>0</v>
      </c>
      <c r="D890" s="499" t="s">
        <v>59</v>
      </c>
      <c r="E890" s="500">
        <f t="shared" si="26"/>
        <v>0</v>
      </c>
      <c r="F890" s="454" t="str">
        <f t="shared" si="27"/>
        <v>否</v>
      </c>
    </row>
    <row r="891" s="161" customFormat="1" ht="36" hidden="1" customHeight="1" spans="1:6">
      <c r="A891" s="497" t="s">
        <v>1687</v>
      </c>
      <c r="B891" s="498" t="s">
        <v>1688</v>
      </c>
      <c r="C891" s="499">
        <v>0</v>
      </c>
      <c r="D891" s="499" t="s">
        <v>59</v>
      </c>
      <c r="E891" s="500">
        <f t="shared" si="26"/>
        <v>0</v>
      </c>
      <c r="F891" s="454" t="str">
        <f t="shared" si="27"/>
        <v>否</v>
      </c>
    </row>
    <row r="892" s="161" customFormat="1" ht="36" hidden="1" customHeight="1" spans="1:6">
      <c r="A892" s="497" t="s">
        <v>1689</v>
      </c>
      <c r="B892" s="498" t="s">
        <v>1690</v>
      </c>
      <c r="C892" s="499">
        <v>0</v>
      </c>
      <c r="D892" s="499" t="s">
        <v>59</v>
      </c>
      <c r="E892" s="500">
        <f t="shared" si="26"/>
        <v>0</v>
      </c>
      <c r="F892" s="454" t="str">
        <f t="shared" si="27"/>
        <v>否</v>
      </c>
    </row>
    <row r="893" s="161" customFormat="1" ht="36" hidden="1" customHeight="1" spans="1:6">
      <c r="A893" s="497" t="s">
        <v>1691</v>
      </c>
      <c r="B893" s="498" t="s">
        <v>1692</v>
      </c>
      <c r="C893" s="499">
        <v>0</v>
      </c>
      <c r="D893" s="499" t="s">
        <v>59</v>
      </c>
      <c r="E893" s="500">
        <f t="shared" si="26"/>
        <v>0</v>
      </c>
      <c r="F893" s="454" t="str">
        <f t="shared" si="27"/>
        <v>否</v>
      </c>
    </row>
    <row r="894" s="161" customFormat="1" ht="36" hidden="1" customHeight="1" spans="1:6">
      <c r="A894" s="497" t="s">
        <v>1693</v>
      </c>
      <c r="B894" s="498" t="s">
        <v>1694</v>
      </c>
      <c r="C894" s="499" t="s">
        <v>59</v>
      </c>
      <c r="D894" s="499" t="s">
        <v>59</v>
      </c>
      <c r="E894" s="500">
        <f t="shared" si="26"/>
        <v>0</v>
      </c>
      <c r="F894" s="454" t="str">
        <f t="shared" si="27"/>
        <v>否</v>
      </c>
    </row>
    <row r="895" s="161" customFormat="1" ht="36" customHeight="1" spans="1:6">
      <c r="A895" s="497" t="s">
        <v>1695</v>
      </c>
      <c r="B895" s="498" t="s">
        <v>1696</v>
      </c>
      <c r="C895" s="499">
        <v>62.45</v>
      </c>
      <c r="D895" s="499">
        <v>95.5</v>
      </c>
      <c r="E895" s="500">
        <f t="shared" si="26"/>
        <v>0.529223378702962</v>
      </c>
      <c r="F895" s="454" t="str">
        <f t="shared" si="27"/>
        <v>是</v>
      </c>
    </row>
    <row r="896" s="161" customFormat="1" ht="36" hidden="1" customHeight="1" spans="1:6">
      <c r="A896" s="497" t="s">
        <v>1697</v>
      </c>
      <c r="B896" s="498" t="s">
        <v>1698</v>
      </c>
      <c r="C896" s="499" t="s">
        <v>59</v>
      </c>
      <c r="D896" s="499" t="s">
        <v>59</v>
      </c>
      <c r="E896" s="500">
        <f t="shared" si="26"/>
        <v>0</v>
      </c>
      <c r="F896" s="454" t="str">
        <f t="shared" si="27"/>
        <v>否</v>
      </c>
    </row>
    <row r="897" s="161" customFormat="1" ht="36" hidden="1" customHeight="1" spans="1:6">
      <c r="A897" s="497" t="s">
        <v>1699</v>
      </c>
      <c r="B897" s="498" t="s">
        <v>1700</v>
      </c>
      <c r="C897" s="499">
        <v>0</v>
      </c>
      <c r="D897" s="499" t="s">
        <v>59</v>
      </c>
      <c r="E897" s="500">
        <f t="shared" si="26"/>
        <v>0</v>
      </c>
      <c r="F897" s="454" t="str">
        <f t="shared" si="27"/>
        <v>否</v>
      </c>
    </row>
    <row r="898" s="161" customFormat="1" ht="36" hidden="1" customHeight="1" spans="1:6">
      <c r="A898" s="497" t="s">
        <v>1701</v>
      </c>
      <c r="B898" s="498" t="s">
        <v>1629</v>
      </c>
      <c r="C898" s="499">
        <v>0</v>
      </c>
      <c r="D898" s="499" t="s">
        <v>59</v>
      </c>
      <c r="E898" s="500">
        <f t="shared" si="26"/>
        <v>0</v>
      </c>
      <c r="F898" s="454" t="str">
        <f t="shared" si="27"/>
        <v>否</v>
      </c>
    </row>
    <row r="899" s="161" customFormat="1" ht="36" customHeight="1" spans="1:6">
      <c r="A899" s="497" t="s">
        <v>1702</v>
      </c>
      <c r="B899" s="498" t="s">
        <v>1703</v>
      </c>
      <c r="C899" s="499">
        <v>0</v>
      </c>
      <c r="D899" s="499">
        <v>1.623</v>
      </c>
      <c r="E899" s="500">
        <f t="shared" si="26"/>
        <v>0</v>
      </c>
      <c r="F899" s="454" t="str">
        <f t="shared" si="27"/>
        <v>是</v>
      </c>
    </row>
    <row r="900" s="161" customFormat="1" ht="36" customHeight="1" spans="1:6">
      <c r="A900" s="497" t="s">
        <v>1704</v>
      </c>
      <c r="B900" s="498" t="s">
        <v>1705</v>
      </c>
      <c r="C900" s="499">
        <v>761.05</v>
      </c>
      <c r="D900" s="499">
        <v>110.55</v>
      </c>
      <c r="E900" s="500">
        <f t="shared" si="26"/>
        <v>-0.854740161618816</v>
      </c>
      <c r="F900" s="454" t="str">
        <f t="shared" si="27"/>
        <v>是</v>
      </c>
    </row>
    <row r="901" s="161" customFormat="1" ht="36" customHeight="1" spans="1:6">
      <c r="A901" s="495" t="s">
        <v>1706</v>
      </c>
      <c r="B901" s="496" t="s">
        <v>1707</v>
      </c>
      <c r="C901" s="322">
        <f>SUM(C902:C928)</f>
        <v>2983.303083</v>
      </c>
      <c r="D901" s="322">
        <f>SUM(D902:D928)</f>
        <v>9067.367064</v>
      </c>
      <c r="E901" s="330">
        <f t="shared" ref="E901:E964" si="28">IF(C901&lt;0,"",IFERROR(D901/C901-1,0))</f>
        <v>2.03937173385746</v>
      </c>
      <c r="F901" s="454" t="str">
        <f t="shared" ref="F901:F964" si="29">IF(LEN(A901)=3,"是",IF(B901&lt;&gt;"",IF(SUM(C901:D901)&lt;&gt;0,"是","否"),"是"))</f>
        <v>是</v>
      </c>
    </row>
    <row r="902" s="161" customFormat="1" ht="36" customHeight="1" spans="1:6">
      <c r="A902" s="497" t="s">
        <v>1708</v>
      </c>
      <c r="B902" s="498" t="s">
        <v>156</v>
      </c>
      <c r="C902" s="499">
        <v>158.345480000007</v>
      </c>
      <c r="D902" s="499">
        <v>147.834137</v>
      </c>
      <c r="E902" s="500">
        <f t="shared" si="28"/>
        <v>-0.0663823369003431</v>
      </c>
      <c r="F902" s="454" t="str">
        <f t="shared" si="29"/>
        <v>是</v>
      </c>
    </row>
    <row r="903" s="161" customFormat="1" ht="36" hidden="1" customHeight="1" spans="1:6">
      <c r="A903" s="497" t="s">
        <v>1709</v>
      </c>
      <c r="B903" s="498" t="s">
        <v>158</v>
      </c>
      <c r="C903" s="499">
        <v>0</v>
      </c>
      <c r="D903" s="499" t="s">
        <v>59</v>
      </c>
      <c r="E903" s="500">
        <f t="shared" si="28"/>
        <v>0</v>
      </c>
      <c r="F903" s="454" t="str">
        <f t="shared" si="29"/>
        <v>否</v>
      </c>
    </row>
    <row r="904" s="161" customFormat="1" ht="36" hidden="1" customHeight="1" spans="1:6">
      <c r="A904" s="497" t="s">
        <v>1710</v>
      </c>
      <c r="B904" s="498" t="s">
        <v>160</v>
      </c>
      <c r="C904" s="499">
        <v>0</v>
      </c>
      <c r="D904" s="499" t="s">
        <v>59</v>
      </c>
      <c r="E904" s="500">
        <f t="shared" si="28"/>
        <v>0</v>
      </c>
      <c r="F904" s="454" t="str">
        <f t="shared" si="29"/>
        <v>否</v>
      </c>
    </row>
    <row r="905" s="161" customFormat="1" ht="36" hidden="1" customHeight="1" spans="1:6">
      <c r="A905" s="497" t="s">
        <v>1711</v>
      </c>
      <c r="B905" s="498" t="s">
        <v>1712</v>
      </c>
      <c r="C905" s="499">
        <v>0</v>
      </c>
      <c r="D905" s="499" t="s">
        <v>59</v>
      </c>
      <c r="E905" s="500">
        <f t="shared" si="28"/>
        <v>0</v>
      </c>
      <c r="F905" s="454" t="str">
        <f t="shared" si="29"/>
        <v>否</v>
      </c>
    </row>
    <row r="906" s="161" customFormat="1" ht="36" customHeight="1" spans="1:6">
      <c r="A906" s="497" t="s">
        <v>1713</v>
      </c>
      <c r="B906" s="498" t="s">
        <v>1714</v>
      </c>
      <c r="C906" s="499">
        <v>324</v>
      </c>
      <c r="D906" s="499">
        <v>4759.142625</v>
      </c>
      <c r="E906" s="500">
        <f t="shared" si="28"/>
        <v>13.6887118055556</v>
      </c>
      <c r="F906" s="454" t="str">
        <f t="shared" si="29"/>
        <v>是</v>
      </c>
    </row>
    <row r="907" s="161" customFormat="1" ht="36" customHeight="1" spans="1:6">
      <c r="A907" s="497" t="s">
        <v>1715</v>
      </c>
      <c r="B907" s="498" t="s">
        <v>1716</v>
      </c>
      <c r="C907" s="499">
        <v>1550.78796799999</v>
      </c>
      <c r="D907" s="499">
        <v>2364.737328</v>
      </c>
      <c r="E907" s="500">
        <f t="shared" si="28"/>
        <v>0.524861797225406</v>
      </c>
      <c r="F907" s="454" t="str">
        <f t="shared" si="29"/>
        <v>是</v>
      </c>
    </row>
    <row r="908" s="161" customFormat="1" ht="36" hidden="1" customHeight="1" spans="1:6">
      <c r="A908" s="497" t="s">
        <v>1717</v>
      </c>
      <c r="B908" s="498" t="s">
        <v>1718</v>
      </c>
      <c r="C908" s="499">
        <v>0</v>
      </c>
      <c r="D908" s="499" t="s">
        <v>59</v>
      </c>
      <c r="E908" s="500">
        <f t="shared" si="28"/>
        <v>0</v>
      </c>
      <c r="F908" s="454" t="str">
        <f t="shared" si="29"/>
        <v>否</v>
      </c>
    </row>
    <row r="909" s="161" customFormat="1" ht="36" hidden="1" customHeight="1" spans="1:6">
      <c r="A909" s="497" t="s">
        <v>1719</v>
      </c>
      <c r="B909" s="498" t="s">
        <v>1720</v>
      </c>
      <c r="C909" s="499">
        <v>0</v>
      </c>
      <c r="D909" s="499" t="s">
        <v>59</v>
      </c>
      <c r="E909" s="500">
        <f t="shared" si="28"/>
        <v>0</v>
      </c>
      <c r="F909" s="454" t="str">
        <f t="shared" si="29"/>
        <v>否</v>
      </c>
    </row>
    <row r="910" s="161" customFormat="1" ht="36" hidden="1" customHeight="1" spans="1:6">
      <c r="A910" s="497" t="s">
        <v>1721</v>
      </c>
      <c r="B910" s="498" t="s">
        <v>1722</v>
      </c>
      <c r="C910" s="499">
        <v>0</v>
      </c>
      <c r="D910" s="499" t="s">
        <v>59</v>
      </c>
      <c r="E910" s="500">
        <f t="shared" si="28"/>
        <v>0</v>
      </c>
      <c r="F910" s="454" t="str">
        <f t="shared" si="29"/>
        <v>否</v>
      </c>
    </row>
    <row r="911" s="161" customFormat="1" ht="36" customHeight="1" spans="1:6">
      <c r="A911" s="497" t="s">
        <v>1723</v>
      </c>
      <c r="B911" s="498" t="s">
        <v>1724</v>
      </c>
      <c r="C911" s="499">
        <v>150</v>
      </c>
      <c r="D911" s="499">
        <v>790</v>
      </c>
      <c r="E911" s="500">
        <f t="shared" si="28"/>
        <v>4.26666666666667</v>
      </c>
      <c r="F911" s="454" t="str">
        <f t="shared" si="29"/>
        <v>是</v>
      </c>
    </row>
    <row r="912" s="161" customFormat="1" ht="36" customHeight="1" spans="1:6">
      <c r="A912" s="497" t="s">
        <v>1725</v>
      </c>
      <c r="B912" s="498" t="s">
        <v>1726</v>
      </c>
      <c r="C912" s="499">
        <v>724.169635000002</v>
      </c>
      <c r="D912" s="499">
        <v>680.621274</v>
      </c>
      <c r="E912" s="500">
        <f t="shared" si="28"/>
        <v>-0.0601355799736093</v>
      </c>
      <c r="F912" s="454" t="str">
        <f t="shared" si="29"/>
        <v>是</v>
      </c>
    </row>
    <row r="913" s="161" customFormat="1" ht="36" hidden="1" customHeight="1" spans="1:6">
      <c r="A913" s="497" t="s">
        <v>1727</v>
      </c>
      <c r="B913" s="498" t="s">
        <v>1728</v>
      </c>
      <c r="C913" s="499">
        <v>0</v>
      </c>
      <c r="D913" s="499" t="s">
        <v>59</v>
      </c>
      <c r="E913" s="500">
        <f t="shared" si="28"/>
        <v>0</v>
      </c>
      <c r="F913" s="454" t="str">
        <f t="shared" si="29"/>
        <v>否</v>
      </c>
    </row>
    <row r="914" s="161" customFormat="1" ht="36" hidden="1" customHeight="1" spans="1:6">
      <c r="A914" s="497" t="s">
        <v>1729</v>
      </c>
      <c r="B914" s="498" t="s">
        <v>1730</v>
      </c>
      <c r="C914" s="499">
        <v>0</v>
      </c>
      <c r="D914" s="499" t="s">
        <v>59</v>
      </c>
      <c r="E914" s="500">
        <f t="shared" si="28"/>
        <v>0</v>
      </c>
      <c r="F914" s="454" t="str">
        <f t="shared" si="29"/>
        <v>否</v>
      </c>
    </row>
    <row r="915" s="161" customFormat="1" ht="36" customHeight="1" spans="1:6">
      <c r="A915" s="497" t="s">
        <v>1731</v>
      </c>
      <c r="B915" s="498" t="s">
        <v>1732</v>
      </c>
      <c r="C915" s="499">
        <v>26</v>
      </c>
      <c r="D915" s="499">
        <v>114</v>
      </c>
      <c r="E915" s="500">
        <f t="shared" si="28"/>
        <v>3.38461538461538</v>
      </c>
      <c r="F915" s="454" t="str">
        <f t="shared" si="29"/>
        <v>是</v>
      </c>
    </row>
    <row r="916" s="161" customFormat="1" ht="36" customHeight="1" spans="1:6">
      <c r="A916" s="497" t="s">
        <v>1733</v>
      </c>
      <c r="B916" s="498" t="s">
        <v>1734</v>
      </c>
      <c r="C916" s="499">
        <v>50</v>
      </c>
      <c r="D916" s="499">
        <v>50</v>
      </c>
      <c r="E916" s="500">
        <f t="shared" si="28"/>
        <v>0</v>
      </c>
      <c r="F916" s="454" t="str">
        <f t="shared" si="29"/>
        <v>是</v>
      </c>
    </row>
    <row r="917" s="161" customFormat="1" ht="36" customHeight="1" spans="1:6">
      <c r="A917" s="497" t="s">
        <v>1735</v>
      </c>
      <c r="B917" s="498" t="s">
        <v>1736</v>
      </c>
      <c r="C917" s="499">
        <v>0</v>
      </c>
      <c r="D917" s="499">
        <v>24</v>
      </c>
      <c r="E917" s="500">
        <f t="shared" si="28"/>
        <v>0</v>
      </c>
      <c r="F917" s="454" t="str">
        <f t="shared" si="29"/>
        <v>是</v>
      </c>
    </row>
    <row r="918" s="161" customFormat="1" ht="36" hidden="1" customHeight="1" spans="1:6">
      <c r="A918" s="497" t="s">
        <v>1737</v>
      </c>
      <c r="B918" s="498" t="s">
        <v>1738</v>
      </c>
      <c r="C918" s="499">
        <v>0</v>
      </c>
      <c r="D918" s="499" t="s">
        <v>59</v>
      </c>
      <c r="E918" s="500">
        <f t="shared" si="28"/>
        <v>0</v>
      </c>
      <c r="F918" s="454" t="str">
        <f t="shared" si="29"/>
        <v>否</v>
      </c>
    </row>
    <row r="919" s="161" customFormat="1" ht="36" hidden="1" customHeight="1" spans="1:6">
      <c r="A919" s="497" t="s">
        <v>1739</v>
      </c>
      <c r="B919" s="498" t="s">
        <v>1740</v>
      </c>
      <c r="C919" s="499">
        <v>0</v>
      </c>
      <c r="D919" s="499" t="s">
        <v>59</v>
      </c>
      <c r="E919" s="500">
        <f t="shared" si="28"/>
        <v>0</v>
      </c>
      <c r="F919" s="454" t="str">
        <f t="shared" si="29"/>
        <v>否</v>
      </c>
    </row>
    <row r="920" s="161" customFormat="1" ht="36" hidden="1" customHeight="1" spans="1:6">
      <c r="A920" s="497" t="s">
        <v>1741</v>
      </c>
      <c r="B920" s="498" t="s">
        <v>1742</v>
      </c>
      <c r="C920" s="499">
        <v>0</v>
      </c>
      <c r="D920" s="499" t="s">
        <v>59</v>
      </c>
      <c r="E920" s="500">
        <f t="shared" si="28"/>
        <v>0</v>
      </c>
      <c r="F920" s="454" t="str">
        <f t="shared" si="29"/>
        <v>否</v>
      </c>
    </row>
    <row r="921" s="161" customFormat="1" ht="36" hidden="1" customHeight="1" spans="1:6">
      <c r="A921" s="497" t="s">
        <v>1743</v>
      </c>
      <c r="B921" s="498" t="s">
        <v>1744</v>
      </c>
      <c r="C921" s="499">
        <v>0</v>
      </c>
      <c r="D921" s="499" t="s">
        <v>59</v>
      </c>
      <c r="E921" s="500">
        <f t="shared" si="28"/>
        <v>0</v>
      </c>
      <c r="F921" s="454" t="str">
        <f t="shared" si="29"/>
        <v>否</v>
      </c>
    </row>
    <row r="922" s="161" customFormat="1" ht="36" hidden="1" customHeight="1" spans="1:6">
      <c r="A922" s="497" t="s">
        <v>1745</v>
      </c>
      <c r="B922" s="498" t="s">
        <v>1746</v>
      </c>
      <c r="C922" s="499">
        <v>0</v>
      </c>
      <c r="D922" s="499" t="s">
        <v>59</v>
      </c>
      <c r="E922" s="500">
        <f t="shared" si="28"/>
        <v>0</v>
      </c>
      <c r="F922" s="454" t="str">
        <f t="shared" si="29"/>
        <v>否</v>
      </c>
    </row>
    <row r="923" s="161" customFormat="1" ht="36" hidden="1" customHeight="1" spans="1:6">
      <c r="A923" s="497" t="s">
        <v>1747</v>
      </c>
      <c r="B923" s="498" t="s">
        <v>1688</v>
      </c>
      <c r="C923" s="499">
        <v>0</v>
      </c>
      <c r="D923" s="499" t="s">
        <v>59</v>
      </c>
      <c r="E923" s="500">
        <f t="shared" si="28"/>
        <v>0</v>
      </c>
      <c r="F923" s="454" t="str">
        <f t="shared" si="29"/>
        <v>否</v>
      </c>
    </row>
    <row r="924" s="161" customFormat="1" ht="36" hidden="1" customHeight="1" spans="1:6">
      <c r="A924" s="497" t="s">
        <v>1748</v>
      </c>
      <c r="B924" s="498" t="s">
        <v>1749</v>
      </c>
      <c r="C924" s="499">
        <v>0</v>
      </c>
      <c r="D924" s="499" t="s">
        <v>59</v>
      </c>
      <c r="E924" s="500">
        <f t="shared" si="28"/>
        <v>0</v>
      </c>
      <c r="F924" s="454" t="str">
        <f t="shared" si="29"/>
        <v>否</v>
      </c>
    </row>
    <row r="925" s="161" customFormat="1" ht="36" customHeight="1" spans="1:6">
      <c r="A925" s="497" t="s">
        <v>1750</v>
      </c>
      <c r="B925" s="498" t="s">
        <v>1751</v>
      </c>
      <c r="C925" s="499">
        <v>0</v>
      </c>
      <c r="D925" s="499">
        <v>137.0317</v>
      </c>
      <c r="E925" s="500">
        <f t="shared" si="28"/>
        <v>0</v>
      </c>
      <c r="F925" s="454" t="str">
        <f t="shared" si="29"/>
        <v>是</v>
      </c>
    </row>
    <row r="926" s="161" customFormat="1" ht="36" hidden="1" customHeight="1" spans="1:6">
      <c r="A926" s="497" t="s">
        <v>1752</v>
      </c>
      <c r="B926" s="498" t="s">
        <v>1753</v>
      </c>
      <c r="C926" s="499">
        <v>0</v>
      </c>
      <c r="D926" s="499" t="s">
        <v>59</v>
      </c>
      <c r="E926" s="500">
        <f t="shared" si="28"/>
        <v>0</v>
      </c>
      <c r="F926" s="454" t="str">
        <f t="shared" si="29"/>
        <v>否</v>
      </c>
    </row>
    <row r="927" s="161" customFormat="1" ht="36" hidden="1" customHeight="1" spans="1:6">
      <c r="A927" s="497" t="s">
        <v>1754</v>
      </c>
      <c r="B927" s="498" t="s">
        <v>1755</v>
      </c>
      <c r="C927" s="499">
        <v>0</v>
      </c>
      <c r="D927" s="499" t="s">
        <v>59</v>
      </c>
      <c r="E927" s="500">
        <f t="shared" si="28"/>
        <v>0</v>
      </c>
      <c r="F927" s="454" t="str">
        <f t="shared" si="29"/>
        <v>否</v>
      </c>
    </row>
    <row r="928" s="161" customFormat="1" ht="36" hidden="1" customHeight="1" spans="1:6">
      <c r="A928" s="497" t="s">
        <v>1756</v>
      </c>
      <c r="B928" s="498" t="s">
        <v>1757</v>
      </c>
      <c r="C928" s="499">
        <v>0</v>
      </c>
      <c r="D928" s="499" t="s">
        <v>59</v>
      </c>
      <c r="E928" s="500">
        <f t="shared" si="28"/>
        <v>0</v>
      </c>
      <c r="F928" s="454" t="str">
        <f t="shared" si="29"/>
        <v>否</v>
      </c>
    </row>
    <row r="929" s="161" customFormat="1" ht="36" customHeight="1" spans="1:6">
      <c r="A929" s="495" t="s">
        <v>1758</v>
      </c>
      <c r="B929" s="496" t="s">
        <v>1759</v>
      </c>
      <c r="C929" s="322">
        <f>SUM(C930:C939)</f>
        <v>410.8</v>
      </c>
      <c r="D929" s="322">
        <f>SUM(D930:D939)</f>
        <v>3276.873496</v>
      </c>
      <c r="E929" s="330">
        <f t="shared" si="28"/>
        <v>6.97680987341772</v>
      </c>
      <c r="F929" s="454" t="str">
        <f t="shared" si="29"/>
        <v>是</v>
      </c>
    </row>
    <row r="930" s="161" customFormat="1" ht="36" hidden="1" customHeight="1" spans="1:6">
      <c r="A930" s="497" t="s">
        <v>1760</v>
      </c>
      <c r="B930" s="498" t="s">
        <v>156</v>
      </c>
      <c r="C930" s="499">
        <v>0</v>
      </c>
      <c r="D930" s="499" t="s">
        <v>59</v>
      </c>
      <c r="E930" s="500">
        <f t="shared" si="28"/>
        <v>0</v>
      </c>
      <c r="F930" s="454" t="str">
        <f t="shared" si="29"/>
        <v>否</v>
      </c>
    </row>
    <row r="931" s="161" customFormat="1" ht="36" hidden="1" customHeight="1" spans="1:6">
      <c r="A931" s="497" t="s">
        <v>1761</v>
      </c>
      <c r="B931" s="498" t="s">
        <v>158</v>
      </c>
      <c r="C931" s="499">
        <v>0</v>
      </c>
      <c r="D931" s="499" t="s">
        <v>59</v>
      </c>
      <c r="E931" s="500">
        <f t="shared" si="28"/>
        <v>0</v>
      </c>
      <c r="F931" s="454" t="str">
        <f t="shared" si="29"/>
        <v>否</v>
      </c>
    </row>
    <row r="932" s="161" customFormat="1" ht="36" hidden="1" customHeight="1" spans="1:6">
      <c r="A932" s="497" t="s">
        <v>1762</v>
      </c>
      <c r="B932" s="498" t="s">
        <v>160</v>
      </c>
      <c r="C932" s="499">
        <v>0</v>
      </c>
      <c r="D932" s="499" t="s">
        <v>59</v>
      </c>
      <c r="E932" s="500">
        <f t="shared" si="28"/>
        <v>0</v>
      </c>
      <c r="F932" s="454" t="str">
        <f t="shared" si="29"/>
        <v>否</v>
      </c>
    </row>
    <row r="933" s="161" customFormat="1" ht="36" customHeight="1" spans="1:6">
      <c r="A933" s="497" t="s">
        <v>1763</v>
      </c>
      <c r="B933" s="498" t="s">
        <v>1764</v>
      </c>
      <c r="C933" s="499">
        <v>400</v>
      </c>
      <c r="D933" s="499">
        <v>2489.88</v>
      </c>
      <c r="E933" s="500">
        <f t="shared" si="28"/>
        <v>5.2247</v>
      </c>
      <c r="F933" s="454" t="str">
        <f t="shared" si="29"/>
        <v>是</v>
      </c>
    </row>
    <row r="934" s="161" customFormat="1" ht="36" customHeight="1" spans="1:6">
      <c r="A934" s="497" t="s">
        <v>1765</v>
      </c>
      <c r="B934" s="498" t="s">
        <v>1766</v>
      </c>
      <c r="C934" s="499">
        <v>0</v>
      </c>
      <c r="D934" s="499">
        <v>445</v>
      </c>
      <c r="E934" s="500">
        <f t="shared" si="28"/>
        <v>0</v>
      </c>
      <c r="F934" s="454" t="str">
        <f t="shared" si="29"/>
        <v>是</v>
      </c>
    </row>
    <row r="935" s="161" customFormat="1" ht="36" hidden="1" customHeight="1" spans="1:6">
      <c r="A935" s="497" t="s">
        <v>1767</v>
      </c>
      <c r="B935" s="498" t="s">
        <v>1768</v>
      </c>
      <c r="C935" s="499">
        <v>0</v>
      </c>
      <c r="D935" s="499" t="s">
        <v>59</v>
      </c>
      <c r="E935" s="500">
        <f t="shared" si="28"/>
        <v>0</v>
      </c>
      <c r="F935" s="454" t="str">
        <f t="shared" si="29"/>
        <v>否</v>
      </c>
    </row>
    <row r="936" s="161" customFormat="1" ht="36" hidden="1" customHeight="1" spans="1:6">
      <c r="A936" s="497" t="s">
        <v>1769</v>
      </c>
      <c r="B936" s="498" t="s">
        <v>1770</v>
      </c>
      <c r="C936" s="499">
        <v>0</v>
      </c>
      <c r="D936" s="499" t="s">
        <v>59</v>
      </c>
      <c r="E936" s="500">
        <f t="shared" si="28"/>
        <v>0</v>
      </c>
      <c r="F936" s="454" t="str">
        <f t="shared" si="29"/>
        <v>否</v>
      </c>
    </row>
    <row r="937" s="161" customFormat="1" ht="36" hidden="1" customHeight="1" spans="1:6">
      <c r="A937" s="497" t="s">
        <v>1771</v>
      </c>
      <c r="B937" s="498" t="s">
        <v>1772</v>
      </c>
      <c r="C937" s="499">
        <v>0</v>
      </c>
      <c r="D937" s="499" t="s">
        <v>59</v>
      </c>
      <c r="E937" s="500">
        <f t="shared" si="28"/>
        <v>0</v>
      </c>
      <c r="F937" s="454" t="str">
        <f t="shared" si="29"/>
        <v>否</v>
      </c>
    </row>
    <row r="938" s="161" customFormat="1" ht="36" hidden="1" customHeight="1" spans="1:6">
      <c r="A938" s="497" t="s">
        <v>1773</v>
      </c>
      <c r="B938" s="498" t="s">
        <v>1774</v>
      </c>
      <c r="C938" s="499">
        <v>0</v>
      </c>
      <c r="D938" s="499" t="s">
        <v>59</v>
      </c>
      <c r="E938" s="500">
        <f t="shared" si="28"/>
        <v>0</v>
      </c>
      <c r="F938" s="454" t="str">
        <f t="shared" si="29"/>
        <v>否</v>
      </c>
    </row>
    <row r="939" s="161" customFormat="1" ht="36" customHeight="1" spans="1:6">
      <c r="A939" s="497" t="s">
        <v>1775</v>
      </c>
      <c r="B939" s="498" t="s">
        <v>1776</v>
      </c>
      <c r="C939" s="499">
        <v>10.8</v>
      </c>
      <c r="D939" s="499">
        <v>341.993496</v>
      </c>
      <c r="E939" s="500">
        <f t="shared" si="28"/>
        <v>30.6660644444444</v>
      </c>
      <c r="F939" s="454" t="str">
        <f t="shared" si="29"/>
        <v>是</v>
      </c>
    </row>
    <row r="940" s="161" customFormat="1" ht="36" customHeight="1" spans="1:6">
      <c r="A940" s="495" t="s">
        <v>1777</v>
      </c>
      <c r="B940" s="496" t="s">
        <v>1778</v>
      </c>
      <c r="C940" s="322">
        <f>SUM(C941:C946)</f>
        <v>4440.5154</v>
      </c>
      <c r="D940" s="322">
        <f>SUM(D941:D946)</f>
        <v>5789.402</v>
      </c>
      <c r="E940" s="330">
        <f t="shared" si="28"/>
        <v>0.303768026567366</v>
      </c>
      <c r="F940" s="454" t="str">
        <f t="shared" si="29"/>
        <v>是</v>
      </c>
    </row>
    <row r="941" s="161" customFormat="1" ht="36" customHeight="1" spans="1:6">
      <c r="A941" s="497" t="s">
        <v>1779</v>
      </c>
      <c r="B941" s="498" t="s">
        <v>1780</v>
      </c>
      <c r="C941" s="499">
        <v>0</v>
      </c>
      <c r="D941" s="499">
        <v>402</v>
      </c>
      <c r="E941" s="500">
        <f t="shared" si="28"/>
        <v>0</v>
      </c>
      <c r="F941" s="454" t="str">
        <f t="shared" si="29"/>
        <v>是</v>
      </c>
    </row>
    <row r="942" s="161" customFormat="1" ht="36" hidden="1" customHeight="1" spans="1:6">
      <c r="A942" s="497" t="s">
        <v>1781</v>
      </c>
      <c r="B942" s="498" t="s">
        <v>1782</v>
      </c>
      <c r="C942" s="499">
        <v>0</v>
      </c>
      <c r="D942" s="499" t="s">
        <v>59</v>
      </c>
      <c r="E942" s="500">
        <f t="shared" si="28"/>
        <v>0</v>
      </c>
      <c r="F942" s="454" t="str">
        <f t="shared" si="29"/>
        <v>否</v>
      </c>
    </row>
    <row r="943" s="161" customFormat="1" ht="36" customHeight="1" spans="1:6">
      <c r="A943" s="497" t="s">
        <v>1783</v>
      </c>
      <c r="B943" s="498" t="s">
        <v>1784</v>
      </c>
      <c r="C943" s="499">
        <v>4368.5154</v>
      </c>
      <c r="D943" s="499">
        <v>5137.402</v>
      </c>
      <c r="E943" s="500">
        <f t="shared" si="28"/>
        <v>0.176006384228381</v>
      </c>
      <c r="F943" s="454" t="str">
        <f t="shared" si="29"/>
        <v>是</v>
      </c>
    </row>
    <row r="944" s="161" customFormat="1" ht="36" hidden="1" customHeight="1" spans="1:6">
      <c r="A944" s="497" t="s">
        <v>1785</v>
      </c>
      <c r="B944" s="498" t="s">
        <v>1786</v>
      </c>
      <c r="C944" s="499">
        <v>0</v>
      </c>
      <c r="D944" s="499" t="s">
        <v>59</v>
      </c>
      <c r="E944" s="500">
        <f t="shared" si="28"/>
        <v>0</v>
      </c>
      <c r="F944" s="454" t="str">
        <f t="shared" si="29"/>
        <v>否</v>
      </c>
    </row>
    <row r="945" s="161" customFormat="1" ht="36" customHeight="1" spans="1:6">
      <c r="A945" s="497" t="s">
        <v>1787</v>
      </c>
      <c r="B945" s="498" t="s">
        <v>1788</v>
      </c>
      <c r="C945" s="499">
        <v>72</v>
      </c>
      <c r="D945" s="499">
        <v>250</v>
      </c>
      <c r="E945" s="500">
        <f t="shared" si="28"/>
        <v>2.47222222222222</v>
      </c>
      <c r="F945" s="454" t="str">
        <f t="shared" si="29"/>
        <v>是</v>
      </c>
    </row>
    <row r="946" s="161" customFormat="1" ht="36" hidden="1" customHeight="1" spans="1:6">
      <c r="A946" s="497" t="s">
        <v>1789</v>
      </c>
      <c r="B946" s="498" t="s">
        <v>1790</v>
      </c>
      <c r="C946" s="499">
        <v>0</v>
      </c>
      <c r="D946" s="499" t="s">
        <v>59</v>
      </c>
      <c r="E946" s="500">
        <f t="shared" si="28"/>
        <v>0</v>
      </c>
      <c r="F946" s="454" t="str">
        <f t="shared" si="29"/>
        <v>否</v>
      </c>
    </row>
    <row r="947" s="161" customFormat="1" ht="36" customHeight="1" spans="1:6">
      <c r="A947" s="495" t="s">
        <v>1791</v>
      </c>
      <c r="B947" s="496" t="s">
        <v>1792</v>
      </c>
      <c r="C947" s="322">
        <f>SUM(C948:C953)</f>
        <v>0.611951999998093</v>
      </c>
      <c r="D947" s="322">
        <f>SUM(D948:D953)</f>
        <v>175.611952</v>
      </c>
      <c r="E947" s="330">
        <f t="shared" si="28"/>
        <v>285.970141449897</v>
      </c>
      <c r="F947" s="454" t="str">
        <f t="shared" si="29"/>
        <v>是</v>
      </c>
    </row>
    <row r="948" s="161" customFormat="1" ht="36" hidden="1" customHeight="1" spans="1:6">
      <c r="A948" s="497" t="s">
        <v>1793</v>
      </c>
      <c r="B948" s="498" t="s">
        <v>1794</v>
      </c>
      <c r="C948" s="499">
        <v>0</v>
      </c>
      <c r="D948" s="499" t="s">
        <v>59</v>
      </c>
      <c r="E948" s="500">
        <f t="shared" si="28"/>
        <v>0</v>
      </c>
      <c r="F948" s="454" t="str">
        <f t="shared" si="29"/>
        <v>否</v>
      </c>
    </row>
    <row r="949" s="161" customFormat="1" ht="36" hidden="1" customHeight="1" spans="1:6">
      <c r="A949" s="497" t="s">
        <v>1795</v>
      </c>
      <c r="B949" s="498" t="s">
        <v>1796</v>
      </c>
      <c r="C949" s="499" t="s">
        <v>59</v>
      </c>
      <c r="D949" s="499" t="s">
        <v>59</v>
      </c>
      <c r="E949" s="500">
        <f t="shared" si="28"/>
        <v>0</v>
      </c>
      <c r="F949" s="454" t="str">
        <f t="shared" si="29"/>
        <v>否</v>
      </c>
    </row>
    <row r="950" s="161" customFormat="1" ht="36" customHeight="1" spans="1:6">
      <c r="A950" s="497" t="s">
        <v>1797</v>
      </c>
      <c r="B950" s="498" t="s">
        <v>1798</v>
      </c>
      <c r="C950" s="499">
        <v>0.611951999998093</v>
      </c>
      <c r="D950" s="499">
        <v>25.611952</v>
      </c>
      <c r="E950" s="500">
        <f t="shared" si="28"/>
        <v>40.8528773499879</v>
      </c>
      <c r="F950" s="454" t="str">
        <f t="shared" si="29"/>
        <v>是</v>
      </c>
    </row>
    <row r="951" s="161" customFormat="1" ht="36" customHeight="1" spans="1:6">
      <c r="A951" s="497" t="s">
        <v>1799</v>
      </c>
      <c r="B951" s="498" t="s">
        <v>1800</v>
      </c>
      <c r="C951" s="499">
        <v>0</v>
      </c>
      <c r="D951" s="499">
        <v>150</v>
      </c>
      <c r="E951" s="500">
        <f t="shared" si="28"/>
        <v>0</v>
      </c>
      <c r="F951" s="454" t="str">
        <f t="shared" si="29"/>
        <v>是</v>
      </c>
    </row>
    <row r="952" s="161" customFormat="1" ht="36" hidden="1" customHeight="1" spans="1:6">
      <c r="A952" s="497" t="s">
        <v>1801</v>
      </c>
      <c r="B952" s="498" t="s">
        <v>1802</v>
      </c>
      <c r="C952" s="499">
        <v>0</v>
      </c>
      <c r="D952" s="499" t="s">
        <v>59</v>
      </c>
      <c r="E952" s="500">
        <f t="shared" si="28"/>
        <v>0</v>
      </c>
      <c r="F952" s="454" t="str">
        <f t="shared" si="29"/>
        <v>否</v>
      </c>
    </row>
    <row r="953" s="161" customFormat="1" ht="36" hidden="1" customHeight="1" spans="1:6">
      <c r="A953" s="497" t="s">
        <v>1803</v>
      </c>
      <c r="B953" s="498" t="s">
        <v>1804</v>
      </c>
      <c r="C953" s="499">
        <v>0</v>
      </c>
      <c r="D953" s="499" t="s">
        <v>59</v>
      </c>
      <c r="E953" s="500">
        <f t="shared" si="28"/>
        <v>0</v>
      </c>
      <c r="F953" s="454" t="str">
        <f t="shared" si="29"/>
        <v>否</v>
      </c>
    </row>
    <row r="954" s="161" customFormat="1" ht="36" hidden="1" customHeight="1" spans="1:6">
      <c r="A954" s="495" t="s">
        <v>1805</v>
      </c>
      <c r="B954" s="496" t="s">
        <v>1806</v>
      </c>
      <c r="C954" s="499">
        <v>0</v>
      </c>
      <c r="D954" s="499">
        <v>0</v>
      </c>
      <c r="E954" s="500">
        <f t="shared" si="28"/>
        <v>0</v>
      </c>
      <c r="F954" s="454" t="str">
        <f t="shared" si="29"/>
        <v>否</v>
      </c>
    </row>
    <row r="955" s="161" customFormat="1" ht="36" hidden="1" customHeight="1" spans="1:6">
      <c r="A955" s="497" t="s">
        <v>1807</v>
      </c>
      <c r="B955" s="498" t="s">
        <v>1808</v>
      </c>
      <c r="C955" s="499">
        <v>0</v>
      </c>
      <c r="D955" s="499" t="s">
        <v>59</v>
      </c>
      <c r="E955" s="500">
        <f t="shared" si="28"/>
        <v>0</v>
      </c>
      <c r="F955" s="454" t="str">
        <f t="shared" si="29"/>
        <v>否</v>
      </c>
    </row>
    <row r="956" s="161" customFormat="1" ht="36" hidden="1" customHeight="1" spans="1:6">
      <c r="A956" s="497" t="s">
        <v>1809</v>
      </c>
      <c r="B956" s="498" t="s">
        <v>1810</v>
      </c>
      <c r="C956" s="499">
        <v>0</v>
      </c>
      <c r="D956" s="499" t="s">
        <v>59</v>
      </c>
      <c r="E956" s="500">
        <f t="shared" si="28"/>
        <v>0</v>
      </c>
      <c r="F956" s="454" t="str">
        <f t="shared" si="29"/>
        <v>否</v>
      </c>
    </row>
    <row r="957" s="161" customFormat="1" ht="36" hidden="1" customHeight="1" spans="1:6">
      <c r="A957" s="495" t="s">
        <v>1811</v>
      </c>
      <c r="B957" s="496" t="s">
        <v>1812</v>
      </c>
      <c r="C957" s="499">
        <v>0</v>
      </c>
      <c r="D957" s="499">
        <v>0</v>
      </c>
      <c r="E957" s="500">
        <f t="shared" si="28"/>
        <v>0</v>
      </c>
      <c r="F957" s="454" t="str">
        <f t="shared" si="29"/>
        <v>否</v>
      </c>
    </row>
    <row r="958" s="161" customFormat="1" ht="36" hidden="1" customHeight="1" spans="1:6">
      <c r="A958" s="497" t="s">
        <v>1813</v>
      </c>
      <c r="B958" s="498" t="s">
        <v>1814</v>
      </c>
      <c r="C958" s="499">
        <v>0</v>
      </c>
      <c r="D958" s="499" t="s">
        <v>59</v>
      </c>
      <c r="E958" s="500">
        <f t="shared" si="28"/>
        <v>0</v>
      </c>
      <c r="F958" s="454" t="str">
        <f t="shared" si="29"/>
        <v>否</v>
      </c>
    </row>
    <row r="959" s="161" customFormat="1" ht="36" hidden="1" customHeight="1" spans="1:6">
      <c r="A959" s="497" t="s">
        <v>1815</v>
      </c>
      <c r="B959" s="498" t="s">
        <v>1816</v>
      </c>
      <c r="C959" s="499">
        <v>0</v>
      </c>
      <c r="D959" s="499" t="s">
        <v>59</v>
      </c>
      <c r="E959" s="500">
        <f t="shared" si="28"/>
        <v>0</v>
      </c>
      <c r="F959" s="454" t="str">
        <f t="shared" si="29"/>
        <v>否</v>
      </c>
    </row>
    <row r="960" s="161" customFormat="1" ht="36" customHeight="1" spans="1:6">
      <c r="A960" s="495" t="s">
        <v>104</v>
      </c>
      <c r="B960" s="496" t="s">
        <v>105</v>
      </c>
      <c r="C960" s="322">
        <f>SUM(C961,C984,C994,C1004,C1009,C1016,C1021)</f>
        <v>2635.10581700001</v>
      </c>
      <c r="D960" s="322">
        <f>SUM(D961,D984,D994,D1004,D1009,D1016,D1021)</f>
        <v>3798.242347</v>
      </c>
      <c r="E960" s="330">
        <f t="shared" si="28"/>
        <v>0.441400312084691</v>
      </c>
      <c r="F960" s="454" t="str">
        <f t="shared" si="29"/>
        <v>是</v>
      </c>
    </row>
    <row r="961" s="161" customFormat="1" ht="36" customHeight="1" spans="1:6">
      <c r="A961" s="495" t="s">
        <v>1817</v>
      </c>
      <c r="B961" s="496" t="s">
        <v>1818</v>
      </c>
      <c r="C961" s="322">
        <f>SUM(C962:C983)</f>
        <v>2635.10581700001</v>
      </c>
      <c r="D961" s="322">
        <f>SUM(D962:D983)</f>
        <v>3798.242347</v>
      </c>
      <c r="E961" s="330">
        <f t="shared" si="28"/>
        <v>0.441400312084691</v>
      </c>
      <c r="F961" s="454" t="str">
        <f t="shared" si="29"/>
        <v>是</v>
      </c>
    </row>
    <row r="962" s="161" customFormat="1" ht="36" customHeight="1" spans="1:6">
      <c r="A962" s="497" t="s">
        <v>1819</v>
      </c>
      <c r="B962" s="498" t="s">
        <v>156</v>
      </c>
      <c r="C962" s="499">
        <v>200.021188</v>
      </c>
      <c r="D962" s="499">
        <v>211.532569</v>
      </c>
      <c r="E962" s="500">
        <f t="shared" si="28"/>
        <v>0.0575508080673934</v>
      </c>
      <c r="F962" s="454" t="str">
        <f t="shared" si="29"/>
        <v>是</v>
      </c>
    </row>
    <row r="963" s="161" customFormat="1" ht="36" hidden="1" customHeight="1" spans="1:6">
      <c r="A963" s="497" t="s">
        <v>1820</v>
      </c>
      <c r="B963" s="498" t="s">
        <v>158</v>
      </c>
      <c r="C963" s="499">
        <v>0</v>
      </c>
      <c r="D963" s="499" t="s">
        <v>59</v>
      </c>
      <c r="E963" s="500">
        <f t="shared" si="28"/>
        <v>0</v>
      </c>
      <c r="F963" s="454" t="str">
        <f t="shared" si="29"/>
        <v>否</v>
      </c>
    </row>
    <row r="964" s="161" customFormat="1" ht="36" hidden="1" customHeight="1" spans="1:6">
      <c r="A964" s="497" t="s">
        <v>1821</v>
      </c>
      <c r="B964" s="498" t="s">
        <v>160</v>
      </c>
      <c r="C964" s="499">
        <v>0</v>
      </c>
      <c r="D964" s="499" t="s">
        <v>59</v>
      </c>
      <c r="E964" s="500">
        <f t="shared" si="28"/>
        <v>0</v>
      </c>
      <c r="F964" s="454" t="str">
        <f t="shared" si="29"/>
        <v>否</v>
      </c>
    </row>
    <row r="965" s="161" customFormat="1" ht="36" customHeight="1" spans="1:6">
      <c r="A965" s="497" t="s">
        <v>1822</v>
      </c>
      <c r="B965" s="498" t="s">
        <v>1823</v>
      </c>
      <c r="C965" s="499">
        <v>1090</v>
      </c>
      <c r="D965" s="499">
        <v>2824</v>
      </c>
      <c r="E965" s="500">
        <f t="shared" ref="E965:E1028" si="30">IF(C965&lt;0,"",IFERROR(D965/C965-1,0))</f>
        <v>1.59082568807339</v>
      </c>
      <c r="F965" s="454" t="str">
        <f t="shared" ref="F965:F1028" si="31">IF(LEN(A965)=3,"是",IF(B965&lt;&gt;"",IF(SUM(C965:D965)&lt;&gt;0,"是","否"),"是"))</f>
        <v>是</v>
      </c>
    </row>
    <row r="966" s="161" customFormat="1" ht="36" customHeight="1" spans="1:6">
      <c r="A966" s="497" t="s">
        <v>1824</v>
      </c>
      <c r="B966" s="498" t="s">
        <v>1825</v>
      </c>
      <c r="C966" s="499">
        <v>1281.81365500001</v>
      </c>
      <c r="D966" s="499">
        <v>649.421223</v>
      </c>
      <c r="E966" s="500">
        <f t="shared" si="30"/>
        <v>-0.493357540336083</v>
      </c>
      <c r="F966" s="454" t="str">
        <f t="shared" si="31"/>
        <v>是</v>
      </c>
    </row>
    <row r="967" s="161" customFormat="1" ht="36" hidden="1" customHeight="1" spans="1:6">
      <c r="A967" s="497" t="s">
        <v>1826</v>
      </c>
      <c r="B967" s="498" t="s">
        <v>1827</v>
      </c>
      <c r="C967" s="499">
        <v>0</v>
      </c>
      <c r="D967" s="499" t="s">
        <v>59</v>
      </c>
      <c r="E967" s="500">
        <f t="shared" si="30"/>
        <v>0</v>
      </c>
      <c r="F967" s="454" t="str">
        <f t="shared" si="31"/>
        <v>否</v>
      </c>
    </row>
    <row r="968" s="161" customFormat="1" ht="36" hidden="1" customHeight="1" spans="1:6">
      <c r="A968" s="497" t="s">
        <v>1828</v>
      </c>
      <c r="B968" s="498" t="s">
        <v>1829</v>
      </c>
      <c r="C968" s="499">
        <v>0</v>
      </c>
      <c r="D968" s="499" t="s">
        <v>59</v>
      </c>
      <c r="E968" s="500">
        <f t="shared" si="30"/>
        <v>0</v>
      </c>
      <c r="F968" s="454" t="str">
        <f t="shared" si="31"/>
        <v>否</v>
      </c>
    </row>
    <row r="969" s="161" customFormat="1" ht="36" hidden="1" customHeight="1" spans="1:6">
      <c r="A969" s="497" t="s">
        <v>1830</v>
      </c>
      <c r="B969" s="498" t="s">
        <v>1831</v>
      </c>
      <c r="C969" s="499" t="s">
        <v>59</v>
      </c>
      <c r="D969" s="499" t="s">
        <v>59</v>
      </c>
      <c r="E969" s="500">
        <f t="shared" si="30"/>
        <v>0</v>
      </c>
      <c r="F969" s="454" t="str">
        <f t="shared" si="31"/>
        <v>否</v>
      </c>
    </row>
    <row r="970" s="161" customFormat="1" ht="36" hidden="1" customHeight="1" spans="1:6">
      <c r="A970" s="497" t="s">
        <v>1832</v>
      </c>
      <c r="B970" s="498" t="s">
        <v>1833</v>
      </c>
      <c r="C970" s="499">
        <v>0</v>
      </c>
      <c r="D970" s="499" t="s">
        <v>59</v>
      </c>
      <c r="E970" s="500">
        <f t="shared" si="30"/>
        <v>0</v>
      </c>
      <c r="F970" s="454" t="str">
        <f t="shared" si="31"/>
        <v>否</v>
      </c>
    </row>
    <row r="971" s="161" customFormat="1" ht="36" hidden="1" customHeight="1" spans="1:6">
      <c r="A971" s="497" t="s">
        <v>1834</v>
      </c>
      <c r="B971" s="498" t="s">
        <v>1835</v>
      </c>
      <c r="C971" s="499">
        <v>0</v>
      </c>
      <c r="D971" s="499" t="s">
        <v>59</v>
      </c>
      <c r="E971" s="500">
        <f t="shared" si="30"/>
        <v>0</v>
      </c>
      <c r="F971" s="454" t="str">
        <f t="shared" si="31"/>
        <v>否</v>
      </c>
    </row>
    <row r="972" s="161" customFormat="1" ht="36" hidden="1" customHeight="1" spans="1:6">
      <c r="A972" s="497" t="s">
        <v>1836</v>
      </c>
      <c r="B972" s="498" t="s">
        <v>1837</v>
      </c>
      <c r="C972" s="499">
        <v>0</v>
      </c>
      <c r="D972" s="499" t="s">
        <v>59</v>
      </c>
      <c r="E972" s="500">
        <f t="shared" si="30"/>
        <v>0</v>
      </c>
      <c r="F972" s="454" t="str">
        <f t="shared" si="31"/>
        <v>否</v>
      </c>
    </row>
    <row r="973" s="161" customFormat="1" ht="36" hidden="1" customHeight="1" spans="1:6">
      <c r="A973" s="497" t="s">
        <v>1838</v>
      </c>
      <c r="B973" s="498" t="s">
        <v>1839</v>
      </c>
      <c r="C973" s="499">
        <v>0</v>
      </c>
      <c r="D973" s="499" t="s">
        <v>59</v>
      </c>
      <c r="E973" s="500">
        <f t="shared" si="30"/>
        <v>0</v>
      </c>
      <c r="F973" s="454" t="str">
        <f t="shared" si="31"/>
        <v>否</v>
      </c>
    </row>
    <row r="974" s="161" customFormat="1" ht="36" hidden="1" customHeight="1" spans="1:6">
      <c r="A974" s="497" t="s">
        <v>1840</v>
      </c>
      <c r="B974" s="498" t="s">
        <v>1841</v>
      </c>
      <c r="C974" s="499">
        <v>0</v>
      </c>
      <c r="D974" s="499" t="s">
        <v>59</v>
      </c>
      <c r="E974" s="500">
        <f t="shared" si="30"/>
        <v>0</v>
      </c>
      <c r="F974" s="454" t="str">
        <f t="shared" si="31"/>
        <v>否</v>
      </c>
    </row>
    <row r="975" s="161" customFormat="1" ht="36" hidden="1" customHeight="1" spans="1:6">
      <c r="A975" s="497" t="s">
        <v>1842</v>
      </c>
      <c r="B975" s="498" t="s">
        <v>1843</v>
      </c>
      <c r="C975" s="499">
        <v>0</v>
      </c>
      <c r="D975" s="499" t="s">
        <v>59</v>
      </c>
      <c r="E975" s="500">
        <f t="shared" si="30"/>
        <v>0</v>
      </c>
      <c r="F975" s="454" t="str">
        <f t="shared" si="31"/>
        <v>否</v>
      </c>
    </row>
    <row r="976" s="161" customFormat="1" ht="36" hidden="1" customHeight="1" spans="1:6">
      <c r="A976" s="497" t="s">
        <v>1844</v>
      </c>
      <c r="B976" s="498" t="s">
        <v>1845</v>
      </c>
      <c r="C976" s="499">
        <v>0</v>
      </c>
      <c r="D976" s="499" t="s">
        <v>59</v>
      </c>
      <c r="E976" s="500">
        <f t="shared" si="30"/>
        <v>0</v>
      </c>
      <c r="F976" s="454" t="str">
        <f t="shared" si="31"/>
        <v>否</v>
      </c>
    </row>
    <row r="977" s="161" customFormat="1" ht="36" hidden="1" customHeight="1" spans="1:6">
      <c r="A977" s="497" t="s">
        <v>1846</v>
      </c>
      <c r="B977" s="498" t="s">
        <v>1847</v>
      </c>
      <c r="C977" s="499">
        <v>0</v>
      </c>
      <c r="D977" s="499" t="s">
        <v>59</v>
      </c>
      <c r="E977" s="500">
        <f t="shared" si="30"/>
        <v>0</v>
      </c>
      <c r="F977" s="454" t="str">
        <f t="shared" si="31"/>
        <v>否</v>
      </c>
    </row>
    <row r="978" s="161" customFormat="1" ht="36" hidden="1" customHeight="1" spans="1:6">
      <c r="A978" s="497" t="s">
        <v>1848</v>
      </c>
      <c r="B978" s="498" t="s">
        <v>1849</v>
      </c>
      <c r="C978" s="499">
        <v>0</v>
      </c>
      <c r="D978" s="499" t="s">
        <v>59</v>
      </c>
      <c r="E978" s="500">
        <f t="shared" si="30"/>
        <v>0</v>
      </c>
      <c r="F978" s="454" t="str">
        <f t="shared" si="31"/>
        <v>否</v>
      </c>
    </row>
    <row r="979" s="161" customFormat="1" ht="36" hidden="1" customHeight="1" spans="1:6">
      <c r="A979" s="497" t="s">
        <v>1850</v>
      </c>
      <c r="B979" s="498" t="s">
        <v>1851</v>
      </c>
      <c r="C979" s="499">
        <v>0</v>
      </c>
      <c r="D979" s="499" t="s">
        <v>59</v>
      </c>
      <c r="E979" s="500">
        <f t="shared" si="30"/>
        <v>0</v>
      </c>
      <c r="F979" s="454" t="str">
        <f t="shared" si="31"/>
        <v>否</v>
      </c>
    </row>
    <row r="980" s="161" customFormat="1" ht="36" hidden="1" customHeight="1" spans="1:6">
      <c r="A980" s="497" t="s">
        <v>1852</v>
      </c>
      <c r="B980" s="498" t="s">
        <v>1853</v>
      </c>
      <c r="C980" s="499">
        <v>0</v>
      </c>
      <c r="D980" s="499" t="s">
        <v>59</v>
      </c>
      <c r="E980" s="500">
        <f t="shared" si="30"/>
        <v>0</v>
      </c>
      <c r="F980" s="454" t="str">
        <f t="shared" si="31"/>
        <v>否</v>
      </c>
    </row>
    <row r="981" s="161" customFormat="1" ht="36" hidden="1" customHeight="1" spans="1:6">
      <c r="A981" s="497" t="s">
        <v>1854</v>
      </c>
      <c r="B981" s="498" t="s">
        <v>1855</v>
      </c>
      <c r="C981" s="499">
        <v>0</v>
      </c>
      <c r="D981" s="499" t="s">
        <v>59</v>
      </c>
      <c r="E981" s="500">
        <f t="shared" si="30"/>
        <v>0</v>
      </c>
      <c r="F981" s="454" t="str">
        <f t="shared" si="31"/>
        <v>否</v>
      </c>
    </row>
    <row r="982" s="161" customFormat="1" ht="36" hidden="1" customHeight="1" spans="1:6">
      <c r="A982" s="497" t="s">
        <v>1856</v>
      </c>
      <c r="B982" s="498" t="s">
        <v>1857</v>
      </c>
      <c r="C982" s="499" t="s">
        <v>59</v>
      </c>
      <c r="D982" s="499" t="s">
        <v>59</v>
      </c>
      <c r="E982" s="500">
        <f t="shared" si="30"/>
        <v>0</v>
      </c>
      <c r="F982" s="454" t="str">
        <f t="shared" si="31"/>
        <v>否</v>
      </c>
    </row>
    <row r="983" s="161" customFormat="1" ht="36" customHeight="1" spans="1:6">
      <c r="A983" s="497" t="s">
        <v>1858</v>
      </c>
      <c r="B983" s="498" t="s">
        <v>1859</v>
      </c>
      <c r="C983" s="499">
        <v>63.270974000001</v>
      </c>
      <c r="D983" s="499">
        <v>113.288555</v>
      </c>
      <c r="E983" s="500">
        <f t="shared" si="30"/>
        <v>0.790529651084528</v>
      </c>
      <c r="F983" s="454" t="str">
        <f t="shared" si="31"/>
        <v>是</v>
      </c>
    </row>
    <row r="984" s="161" customFormat="1" ht="36" hidden="1" customHeight="1" spans="1:6">
      <c r="A984" s="495" t="s">
        <v>1860</v>
      </c>
      <c r="B984" s="496" t="s">
        <v>1861</v>
      </c>
      <c r="C984" s="499">
        <v>0</v>
      </c>
      <c r="D984" s="499">
        <v>0</v>
      </c>
      <c r="E984" s="500">
        <f t="shared" si="30"/>
        <v>0</v>
      </c>
      <c r="F984" s="454" t="str">
        <f t="shared" si="31"/>
        <v>否</v>
      </c>
    </row>
    <row r="985" s="161" customFormat="1" ht="36" hidden="1" customHeight="1" spans="1:6">
      <c r="A985" s="497" t="s">
        <v>1862</v>
      </c>
      <c r="B985" s="498" t="s">
        <v>156</v>
      </c>
      <c r="C985" s="499">
        <v>0</v>
      </c>
      <c r="D985" s="499" t="s">
        <v>59</v>
      </c>
      <c r="E985" s="500">
        <f t="shared" si="30"/>
        <v>0</v>
      </c>
      <c r="F985" s="454" t="str">
        <f t="shared" si="31"/>
        <v>否</v>
      </c>
    </row>
    <row r="986" s="161" customFormat="1" ht="36" hidden="1" customHeight="1" spans="1:6">
      <c r="A986" s="497" t="s">
        <v>1863</v>
      </c>
      <c r="B986" s="498" t="s">
        <v>158</v>
      </c>
      <c r="C986" s="499">
        <v>0</v>
      </c>
      <c r="D986" s="499" t="s">
        <v>59</v>
      </c>
      <c r="E986" s="500">
        <f t="shared" si="30"/>
        <v>0</v>
      </c>
      <c r="F986" s="454" t="str">
        <f t="shared" si="31"/>
        <v>否</v>
      </c>
    </row>
    <row r="987" s="161" customFormat="1" ht="36" hidden="1" customHeight="1" spans="1:6">
      <c r="A987" s="497" t="s">
        <v>1864</v>
      </c>
      <c r="B987" s="498" t="s">
        <v>160</v>
      </c>
      <c r="C987" s="499">
        <v>0</v>
      </c>
      <c r="D987" s="499" t="s">
        <v>59</v>
      </c>
      <c r="E987" s="500">
        <f t="shared" si="30"/>
        <v>0</v>
      </c>
      <c r="F987" s="454" t="str">
        <f t="shared" si="31"/>
        <v>否</v>
      </c>
    </row>
    <row r="988" s="161" customFormat="1" ht="36" hidden="1" customHeight="1" spans="1:6">
      <c r="A988" s="497" t="s">
        <v>1865</v>
      </c>
      <c r="B988" s="498" t="s">
        <v>1866</v>
      </c>
      <c r="C988" s="499">
        <v>0</v>
      </c>
      <c r="D988" s="499" t="s">
        <v>59</v>
      </c>
      <c r="E988" s="500">
        <f t="shared" si="30"/>
        <v>0</v>
      </c>
      <c r="F988" s="454" t="str">
        <f t="shared" si="31"/>
        <v>否</v>
      </c>
    </row>
    <row r="989" s="161" customFormat="1" ht="36" hidden="1" customHeight="1" spans="1:6">
      <c r="A989" s="497" t="s">
        <v>1867</v>
      </c>
      <c r="B989" s="498" t="s">
        <v>1868</v>
      </c>
      <c r="C989" s="499">
        <v>0</v>
      </c>
      <c r="D989" s="499" t="s">
        <v>59</v>
      </c>
      <c r="E989" s="500">
        <f t="shared" si="30"/>
        <v>0</v>
      </c>
      <c r="F989" s="454" t="str">
        <f t="shared" si="31"/>
        <v>否</v>
      </c>
    </row>
    <row r="990" s="161" customFormat="1" ht="36" hidden="1" customHeight="1" spans="1:6">
      <c r="A990" s="497" t="s">
        <v>1869</v>
      </c>
      <c r="B990" s="498" t="s">
        <v>1870</v>
      </c>
      <c r="C990" s="499">
        <v>0</v>
      </c>
      <c r="D990" s="499" t="s">
        <v>59</v>
      </c>
      <c r="E990" s="500">
        <f t="shared" si="30"/>
        <v>0</v>
      </c>
      <c r="F990" s="454" t="str">
        <f t="shared" si="31"/>
        <v>否</v>
      </c>
    </row>
    <row r="991" s="161" customFormat="1" ht="36" hidden="1" customHeight="1" spans="1:6">
      <c r="A991" s="497" t="s">
        <v>1871</v>
      </c>
      <c r="B991" s="498" t="s">
        <v>1872</v>
      </c>
      <c r="C991" s="499">
        <v>0</v>
      </c>
      <c r="D991" s="499" t="s">
        <v>59</v>
      </c>
      <c r="E991" s="500">
        <f t="shared" si="30"/>
        <v>0</v>
      </c>
      <c r="F991" s="454" t="str">
        <f t="shared" si="31"/>
        <v>否</v>
      </c>
    </row>
    <row r="992" s="161" customFormat="1" ht="36" hidden="1" customHeight="1" spans="1:6">
      <c r="A992" s="497" t="s">
        <v>1873</v>
      </c>
      <c r="B992" s="498" t="s">
        <v>1874</v>
      </c>
      <c r="C992" s="499">
        <v>0</v>
      </c>
      <c r="D992" s="499" t="s">
        <v>59</v>
      </c>
      <c r="E992" s="500">
        <f t="shared" si="30"/>
        <v>0</v>
      </c>
      <c r="F992" s="454" t="str">
        <f t="shared" si="31"/>
        <v>否</v>
      </c>
    </row>
    <row r="993" s="161" customFormat="1" ht="36" hidden="1" customHeight="1" spans="1:6">
      <c r="A993" s="497" t="s">
        <v>1875</v>
      </c>
      <c r="B993" s="498" t="s">
        <v>1876</v>
      </c>
      <c r="C993" s="499">
        <v>0</v>
      </c>
      <c r="D993" s="499" t="s">
        <v>59</v>
      </c>
      <c r="E993" s="500">
        <f t="shared" si="30"/>
        <v>0</v>
      </c>
      <c r="F993" s="454" t="str">
        <f t="shared" si="31"/>
        <v>否</v>
      </c>
    </row>
    <row r="994" s="161" customFormat="1" ht="36" hidden="1" customHeight="1" spans="1:6">
      <c r="A994" s="495" t="s">
        <v>1877</v>
      </c>
      <c r="B994" s="496" t="s">
        <v>1878</v>
      </c>
      <c r="C994" s="499">
        <v>0</v>
      </c>
      <c r="D994" s="499">
        <v>0</v>
      </c>
      <c r="E994" s="500">
        <f t="shared" si="30"/>
        <v>0</v>
      </c>
      <c r="F994" s="454" t="str">
        <f t="shared" si="31"/>
        <v>否</v>
      </c>
    </row>
    <row r="995" s="161" customFormat="1" ht="36" hidden="1" customHeight="1" spans="1:6">
      <c r="A995" s="497" t="s">
        <v>1879</v>
      </c>
      <c r="B995" s="498" t="s">
        <v>156</v>
      </c>
      <c r="C995" s="499">
        <v>0</v>
      </c>
      <c r="D995" s="499" t="s">
        <v>59</v>
      </c>
      <c r="E995" s="500">
        <f t="shared" si="30"/>
        <v>0</v>
      </c>
      <c r="F995" s="454" t="str">
        <f t="shared" si="31"/>
        <v>否</v>
      </c>
    </row>
    <row r="996" s="161" customFormat="1" ht="36" hidden="1" customHeight="1" spans="1:6">
      <c r="A996" s="497" t="s">
        <v>1880</v>
      </c>
      <c r="B996" s="498" t="s">
        <v>158</v>
      </c>
      <c r="C996" s="499">
        <v>0</v>
      </c>
      <c r="D996" s="499" t="s">
        <v>59</v>
      </c>
      <c r="E996" s="500">
        <f t="shared" si="30"/>
        <v>0</v>
      </c>
      <c r="F996" s="454" t="str">
        <f t="shared" si="31"/>
        <v>否</v>
      </c>
    </row>
    <row r="997" s="161" customFormat="1" ht="36" hidden="1" customHeight="1" spans="1:6">
      <c r="A997" s="497" t="s">
        <v>1881</v>
      </c>
      <c r="B997" s="498" t="s">
        <v>160</v>
      </c>
      <c r="C997" s="499">
        <v>0</v>
      </c>
      <c r="D997" s="499" t="s">
        <v>59</v>
      </c>
      <c r="E997" s="500">
        <f t="shared" si="30"/>
        <v>0</v>
      </c>
      <c r="F997" s="454" t="str">
        <f t="shared" si="31"/>
        <v>否</v>
      </c>
    </row>
    <row r="998" s="161" customFormat="1" ht="36" hidden="1" customHeight="1" spans="1:6">
      <c r="A998" s="497" t="s">
        <v>1882</v>
      </c>
      <c r="B998" s="498" t="s">
        <v>1883</v>
      </c>
      <c r="C998" s="499">
        <v>0</v>
      </c>
      <c r="D998" s="499" t="s">
        <v>59</v>
      </c>
      <c r="E998" s="500">
        <f t="shared" si="30"/>
        <v>0</v>
      </c>
      <c r="F998" s="454" t="str">
        <f t="shared" si="31"/>
        <v>否</v>
      </c>
    </row>
    <row r="999" s="161" customFormat="1" ht="36" hidden="1" customHeight="1" spans="1:6">
      <c r="A999" s="497" t="s">
        <v>1884</v>
      </c>
      <c r="B999" s="498" t="s">
        <v>1885</v>
      </c>
      <c r="C999" s="499">
        <v>0</v>
      </c>
      <c r="D999" s="499" t="s">
        <v>59</v>
      </c>
      <c r="E999" s="500">
        <f t="shared" si="30"/>
        <v>0</v>
      </c>
      <c r="F999" s="454" t="str">
        <f t="shared" si="31"/>
        <v>否</v>
      </c>
    </row>
    <row r="1000" s="161" customFormat="1" ht="36" hidden="1" customHeight="1" spans="1:6">
      <c r="A1000" s="497" t="s">
        <v>1886</v>
      </c>
      <c r="B1000" s="498" t="s">
        <v>1887</v>
      </c>
      <c r="C1000" s="499">
        <v>0</v>
      </c>
      <c r="D1000" s="499" t="s">
        <v>59</v>
      </c>
      <c r="E1000" s="500">
        <f t="shared" si="30"/>
        <v>0</v>
      </c>
      <c r="F1000" s="454" t="str">
        <f t="shared" si="31"/>
        <v>否</v>
      </c>
    </row>
    <row r="1001" s="161" customFormat="1" ht="36" hidden="1" customHeight="1" spans="1:6">
      <c r="A1001" s="497" t="s">
        <v>1888</v>
      </c>
      <c r="B1001" s="498" t="s">
        <v>1889</v>
      </c>
      <c r="C1001" s="499">
        <v>0</v>
      </c>
      <c r="D1001" s="499" t="s">
        <v>59</v>
      </c>
      <c r="E1001" s="500">
        <f t="shared" si="30"/>
        <v>0</v>
      </c>
      <c r="F1001" s="454" t="str">
        <f t="shared" si="31"/>
        <v>否</v>
      </c>
    </row>
    <row r="1002" s="161" customFormat="1" ht="36" hidden="1" customHeight="1" spans="1:6">
      <c r="A1002" s="497" t="s">
        <v>1890</v>
      </c>
      <c r="B1002" s="498" t="s">
        <v>1891</v>
      </c>
      <c r="C1002" s="499">
        <v>0</v>
      </c>
      <c r="D1002" s="499" t="s">
        <v>59</v>
      </c>
      <c r="E1002" s="500">
        <f t="shared" si="30"/>
        <v>0</v>
      </c>
      <c r="F1002" s="454" t="str">
        <f t="shared" si="31"/>
        <v>否</v>
      </c>
    </row>
    <row r="1003" s="161" customFormat="1" ht="36" hidden="1" customHeight="1" spans="1:6">
      <c r="A1003" s="497" t="s">
        <v>1892</v>
      </c>
      <c r="B1003" s="498" t="s">
        <v>1893</v>
      </c>
      <c r="C1003" s="499">
        <v>0</v>
      </c>
      <c r="D1003" s="499" t="s">
        <v>59</v>
      </c>
      <c r="E1003" s="500">
        <f t="shared" si="30"/>
        <v>0</v>
      </c>
      <c r="F1003" s="454" t="str">
        <f t="shared" si="31"/>
        <v>否</v>
      </c>
    </row>
    <row r="1004" s="161" customFormat="1" ht="36" hidden="1" customHeight="1" spans="1:6">
      <c r="A1004" s="495" t="s">
        <v>1894</v>
      </c>
      <c r="B1004" s="496" t="s">
        <v>1895</v>
      </c>
      <c r="C1004" s="499" t="s">
        <v>59</v>
      </c>
      <c r="D1004" s="499" t="s">
        <v>59</v>
      </c>
      <c r="E1004" s="500">
        <f t="shared" si="30"/>
        <v>0</v>
      </c>
      <c r="F1004" s="454" t="str">
        <f t="shared" si="31"/>
        <v>否</v>
      </c>
    </row>
    <row r="1005" s="161" customFormat="1" ht="36" hidden="1" customHeight="1" spans="1:6">
      <c r="A1005" s="497" t="s">
        <v>1896</v>
      </c>
      <c r="B1005" s="498" t="s">
        <v>1897</v>
      </c>
      <c r="C1005" s="499" t="s">
        <v>59</v>
      </c>
      <c r="D1005" s="499" t="s">
        <v>59</v>
      </c>
      <c r="E1005" s="500">
        <f t="shared" si="30"/>
        <v>0</v>
      </c>
      <c r="F1005" s="454" t="str">
        <f t="shared" si="31"/>
        <v>否</v>
      </c>
    </row>
    <row r="1006" s="161" customFormat="1" ht="36" hidden="1" customHeight="1" spans="1:6">
      <c r="A1006" s="497" t="s">
        <v>1898</v>
      </c>
      <c r="B1006" s="498" t="s">
        <v>1899</v>
      </c>
      <c r="C1006" s="499" t="s">
        <v>59</v>
      </c>
      <c r="D1006" s="499" t="s">
        <v>59</v>
      </c>
      <c r="E1006" s="500">
        <f t="shared" si="30"/>
        <v>0</v>
      </c>
      <c r="F1006" s="454" t="str">
        <f t="shared" si="31"/>
        <v>否</v>
      </c>
    </row>
    <row r="1007" s="161" customFormat="1" ht="36" hidden="1" customHeight="1" spans="1:6">
      <c r="A1007" s="497" t="s">
        <v>1900</v>
      </c>
      <c r="B1007" s="498" t="s">
        <v>1901</v>
      </c>
      <c r="C1007" s="499" t="s">
        <v>59</v>
      </c>
      <c r="D1007" s="499" t="s">
        <v>59</v>
      </c>
      <c r="E1007" s="500">
        <f t="shared" si="30"/>
        <v>0</v>
      </c>
      <c r="F1007" s="454" t="str">
        <f t="shared" si="31"/>
        <v>否</v>
      </c>
    </row>
    <row r="1008" s="161" customFormat="1" ht="36" hidden="1" customHeight="1" spans="1:6">
      <c r="A1008" s="497" t="s">
        <v>1902</v>
      </c>
      <c r="B1008" s="498" t="s">
        <v>1903</v>
      </c>
      <c r="C1008" s="499" t="s">
        <v>59</v>
      </c>
      <c r="D1008" s="499" t="s">
        <v>59</v>
      </c>
      <c r="E1008" s="500">
        <f t="shared" si="30"/>
        <v>0</v>
      </c>
      <c r="F1008" s="454" t="str">
        <f t="shared" si="31"/>
        <v>否</v>
      </c>
    </row>
    <row r="1009" s="161" customFormat="1" ht="36" hidden="1" customHeight="1" spans="1:6">
      <c r="A1009" s="495" t="s">
        <v>1904</v>
      </c>
      <c r="B1009" s="496" t="s">
        <v>1905</v>
      </c>
      <c r="C1009" s="499">
        <v>0</v>
      </c>
      <c r="D1009" s="499">
        <v>0</v>
      </c>
      <c r="E1009" s="500">
        <f t="shared" si="30"/>
        <v>0</v>
      </c>
      <c r="F1009" s="454" t="str">
        <f t="shared" si="31"/>
        <v>否</v>
      </c>
    </row>
    <row r="1010" s="161" customFormat="1" ht="36" hidden="1" customHeight="1" spans="1:6">
      <c r="A1010" s="497" t="s">
        <v>1906</v>
      </c>
      <c r="B1010" s="498" t="s">
        <v>156</v>
      </c>
      <c r="C1010" s="499">
        <v>0</v>
      </c>
      <c r="D1010" s="499" t="s">
        <v>59</v>
      </c>
      <c r="E1010" s="500">
        <f t="shared" si="30"/>
        <v>0</v>
      </c>
      <c r="F1010" s="454" t="str">
        <f t="shared" si="31"/>
        <v>否</v>
      </c>
    </row>
    <row r="1011" s="161" customFormat="1" ht="36" hidden="1" customHeight="1" spans="1:6">
      <c r="A1011" s="497" t="s">
        <v>1907</v>
      </c>
      <c r="B1011" s="498" t="s">
        <v>158</v>
      </c>
      <c r="C1011" s="499">
        <v>0</v>
      </c>
      <c r="D1011" s="499" t="s">
        <v>59</v>
      </c>
      <c r="E1011" s="500">
        <f t="shared" si="30"/>
        <v>0</v>
      </c>
      <c r="F1011" s="454" t="str">
        <f t="shared" si="31"/>
        <v>否</v>
      </c>
    </row>
    <row r="1012" s="161" customFormat="1" ht="36" hidden="1" customHeight="1" spans="1:6">
      <c r="A1012" s="497" t="s">
        <v>1908</v>
      </c>
      <c r="B1012" s="498" t="s">
        <v>160</v>
      </c>
      <c r="C1012" s="499">
        <v>0</v>
      </c>
      <c r="D1012" s="499" t="s">
        <v>59</v>
      </c>
      <c r="E1012" s="500">
        <f t="shared" si="30"/>
        <v>0</v>
      </c>
      <c r="F1012" s="454" t="str">
        <f t="shared" si="31"/>
        <v>否</v>
      </c>
    </row>
    <row r="1013" s="161" customFormat="1" ht="36" hidden="1" customHeight="1" spans="1:6">
      <c r="A1013" s="497" t="s">
        <v>1909</v>
      </c>
      <c r="B1013" s="498" t="s">
        <v>1874</v>
      </c>
      <c r="C1013" s="499">
        <v>0</v>
      </c>
      <c r="D1013" s="499" t="s">
        <v>59</v>
      </c>
      <c r="E1013" s="500">
        <f t="shared" si="30"/>
        <v>0</v>
      </c>
      <c r="F1013" s="454" t="str">
        <f t="shared" si="31"/>
        <v>否</v>
      </c>
    </row>
    <row r="1014" s="161" customFormat="1" ht="36" hidden="1" customHeight="1" spans="1:6">
      <c r="A1014" s="497" t="s">
        <v>1910</v>
      </c>
      <c r="B1014" s="498" t="s">
        <v>1911</v>
      </c>
      <c r="C1014" s="499">
        <v>0</v>
      </c>
      <c r="D1014" s="499" t="s">
        <v>59</v>
      </c>
      <c r="E1014" s="500">
        <f t="shared" si="30"/>
        <v>0</v>
      </c>
      <c r="F1014" s="454" t="str">
        <f t="shared" si="31"/>
        <v>否</v>
      </c>
    </row>
    <row r="1015" s="161" customFormat="1" ht="36" hidden="1" customHeight="1" spans="1:6">
      <c r="A1015" s="497" t="s">
        <v>1912</v>
      </c>
      <c r="B1015" s="498" t="s">
        <v>1913</v>
      </c>
      <c r="C1015" s="499">
        <v>0</v>
      </c>
      <c r="D1015" s="499" t="s">
        <v>59</v>
      </c>
      <c r="E1015" s="500">
        <f t="shared" si="30"/>
        <v>0</v>
      </c>
      <c r="F1015" s="454" t="str">
        <f t="shared" si="31"/>
        <v>否</v>
      </c>
    </row>
    <row r="1016" s="161" customFormat="1" ht="36" hidden="1" customHeight="1" spans="1:6">
      <c r="A1016" s="495" t="s">
        <v>1914</v>
      </c>
      <c r="B1016" s="496" t="s">
        <v>1915</v>
      </c>
      <c r="C1016" s="499" t="s">
        <v>59</v>
      </c>
      <c r="D1016" s="499" t="s">
        <v>59</v>
      </c>
      <c r="E1016" s="500">
        <f t="shared" si="30"/>
        <v>0</v>
      </c>
      <c r="F1016" s="454" t="str">
        <f t="shared" si="31"/>
        <v>否</v>
      </c>
    </row>
    <row r="1017" s="161" customFormat="1" ht="36" hidden="1" customHeight="1" spans="1:6">
      <c r="A1017" s="497" t="s">
        <v>1916</v>
      </c>
      <c r="B1017" s="498" t="s">
        <v>1917</v>
      </c>
      <c r="C1017" s="499" t="s">
        <v>59</v>
      </c>
      <c r="D1017" s="499" t="s">
        <v>59</v>
      </c>
      <c r="E1017" s="500">
        <f t="shared" si="30"/>
        <v>0</v>
      </c>
      <c r="F1017" s="454" t="str">
        <f t="shared" si="31"/>
        <v>否</v>
      </c>
    </row>
    <row r="1018" s="161" customFormat="1" ht="36" hidden="1" customHeight="1" spans="1:6">
      <c r="A1018" s="497" t="s">
        <v>1918</v>
      </c>
      <c r="B1018" s="498" t="s">
        <v>1919</v>
      </c>
      <c r="C1018" s="499" t="s">
        <v>59</v>
      </c>
      <c r="D1018" s="499" t="s">
        <v>59</v>
      </c>
      <c r="E1018" s="500">
        <f t="shared" si="30"/>
        <v>0</v>
      </c>
      <c r="F1018" s="454" t="str">
        <f t="shared" si="31"/>
        <v>否</v>
      </c>
    </row>
    <row r="1019" s="161" customFormat="1" ht="36" hidden="1" customHeight="1" spans="1:6">
      <c r="A1019" s="497" t="s">
        <v>1920</v>
      </c>
      <c r="B1019" s="498" t="s">
        <v>1921</v>
      </c>
      <c r="C1019" s="499" t="s">
        <v>59</v>
      </c>
      <c r="D1019" s="499" t="s">
        <v>59</v>
      </c>
      <c r="E1019" s="500">
        <f t="shared" si="30"/>
        <v>0</v>
      </c>
      <c r="F1019" s="454" t="str">
        <f t="shared" si="31"/>
        <v>否</v>
      </c>
    </row>
    <row r="1020" s="161" customFormat="1" ht="36" hidden="1" customHeight="1" spans="1:6">
      <c r="A1020" s="497" t="s">
        <v>1922</v>
      </c>
      <c r="B1020" s="498" t="s">
        <v>1923</v>
      </c>
      <c r="C1020" s="499" t="s">
        <v>59</v>
      </c>
      <c r="D1020" s="499" t="s">
        <v>59</v>
      </c>
      <c r="E1020" s="500">
        <f t="shared" si="30"/>
        <v>0</v>
      </c>
      <c r="F1020" s="454" t="str">
        <f t="shared" si="31"/>
        <v>否</v>
      </c>
    </row>
    <row r="1021" s="161" customFormat="1" ht="36" hidden="1" customHeight="1" spans="1:6">
      <c r="A1021" s="495" t="s">
        <v>1924</v>
      </c>
      <c r="B1021" s="496" t="s">
        <v>1925</v>
      </c>
      <c r="C1021" s="499">
        <v>0</v>
      </c>
      <c r="D1021" s="499">
        <v>0</v>
      </c>
      <c r="E1021" s="500">
        <f t="shared" si="30"/>
        <v>0</v>
      </c>
      <c r="F1021" s="454" t="str">
        <f t="shared" si="31"/>
        <v>否</v>
      </c>
    </row>
    <row r="1022" s="161" customFormat="1" ht="36" hidden="1" customHeight="1" spans="1:6">
      <c r="A1022" s="497" t="s">
        <v>1926</v>
      </c>
      <c r="B1022" s="498" t="s">
        <v>1927</v>
      </c>
      <c r="C1022" s="499">
        <v>0</v>
      </c>
      <c r="D1022" s="499" t="s">
        <v>59</v>
      </c>
      <c r="E1022" s="500">
        <f t="shared" si="30"/>
        <v>0</v>
      </c>
      <c r="F1022" s="454" t="str">
        <f t="shared" si="31"/>
        <v>否</v>
      </c>
    </row>
    <row r="1023" s="161" customFormat="1" ht="36" hidden="1" customHeight="1" spans="1:6">
      <c r="A1023" s="497" t="s">
        <v>1928</v>
      </c>
      <c r="B1023" s="498" t="s">
        <v>1929</v>
      </c>
      <c r="C1023" s="499">
        <v>0</v>
      </c>
      <c r="D1023" s="499" t="s">
        <v>59</v>
      </c>
      <c r="E1023" s="500">
        <f t="shared" si="30"/>
        <v>0</v>
      </c>
      <c r="F1023" s="454" t="str">
        <f t="shared" si="31"/>
        <v>否</v>
      </c>
    </row>
    <row r="1024" s="161" customFormat="1" ht="36" customHeight="1" spans="1:6">
      <c r="A1024" s="495" t="s">
        <v>106</v>
      </c>
      <c r="B1024" s="496" t="s">
        <v>107</v>
      </c>
      <c r="C1024" s="499">
        <v>0</v>
      </c>
      <c r="D1024" s="499">
        <v>0</v>
      </c>
      <c r="E1024" s="500">
        <f t="shared" si="30"/>
        <v>0</v>
      </c>
      <c r="F1024" s="454" t="str">
        <f t="shared" si="31"/>
        <v>是</v>
      </c>
    </row>
    <row r="1025" s="161" customFormat="1" ht="36" hidden="1" customHeight="1" spans="1:6">
      <c r="A1025" s="495" t="s">
        <v>1930</v>
      </c>
      <c r="B1025" s="496" t="s">
        <v>1931</v>
      </c>
      <c r="C1025" s="499">
        <v>0</v>
      </c>
      <c r="D1025" s="499">
        <v>0</v>
      </c>
      <c r="E1025" s="500">
        <f t="shared" si="30"/>
        <v>0</v>
      </c>
      <c r="F1025" s="454" t="str">
        <f t="shared" si="31"/>
        <v>否</v>
      </c>
    </row>
    <row r="1026" s="161" customFormat="1" ht="36" hidden="1" customHeight="1" spans="1:6">
      <c r="A1026" s="497" t="s">
        <v>1932</v>
      </c>
      <c r="B1026" s="498" t="s">
        <v>156</v>
      </c>
      <c r="C1026" s="499">
        <v>0</v>
      </c>
      <c r="D1026" s="499" t="s">
        <v>59</v>
      </c>
      <c r="E1026" s="500">
        <f t="shared" si="30"/>
        <v>0</v>
      </c>
      <c r="F1026" s="454" t="str">
        <f t="shared" si="31"/>
        <v>否</v>
      </c>
    </row>
    <row r="1027" s="161" customFormat="1" ht="36" hidden="1" customHeight="1" spans="1:6">
      <c r="A1027" s="497" t="s">
        <v>1933</v>
      </c>
      <c r="B1027" s="498" t="s">
        <v>158</v>
      </c>
      <c r="C1027" s="499">
        <v>0</v>
      </c>
      <c r="D1027" s="499" t="s">
        <v>59</v>
      </c>
      <c r="E1027" s="500">
        <f t="shared" si="30"/>
        <v>0</v>
      </c>
      <c r="F1027" s="454" t="str">
        <f t="shared" si="31"/>
        <v>否</v>
      </c>
    </row>
    <row r="1028" s="161" customFormat="1" ht="36" hidden="1" customHeight="1" spans="1:6">
      <c r="A1028" s="497" t="s">
        <v>1934</v>
      </c>
      <c r="B1028" s="498" t="s">
        <v>160</v>
      </c>
      <c r="C1028" s="499">
        <v>0</v>
      </c>
      <c r="D1028" s="499" t="s">
        <v>59</v>
      </c>
      <c r="E1028" s="500">
        <f t="shared" si="30"/>
        <v>0</v>
      </c>
      <c r="F1028" s="454" t="str">
        <f t="shared" si="31"/>
        <v>否</v>
      </c>
    </row>
    <row r="1029" s="161" customFormat="1" ht="36" hidden="1" customHeight="1" spans="1:6">
      <c r="A1029" s="497" t="s">
        <v>1935</v>
      </c>
      <c r="B1029" s="498" t="s">
        <v>1936</v>
      </c>
      <c r="C1029" s="499">
        <v>0</v>
      </c>
      <c r="D1029" s="499" t="s">
        <v>59</v>
      </c>
      <c r="E1029" s="500">
        <f t="shared" ref="E1029:E1092" si="32">IF(C1029&lt;0,"",IFERROR(D1029/C1029-1,0))</f>
        <v>0</v>
      </c>
      <c r="F1029" s="454" t="str">
        <f t="shared" ref="F1029:F1092" si="33">IF(LEN(A1029)=3,"是",IF(B1029&lt;&gt;"",IF(SUM(C1029:D1029)&lt;&gt;0,"是","否"),"是"))</f>
        <v>否</v>
      </c>
    </row>
    <row r="1030" s="161" customFormat="1" ht="36" hidden="1" customHeight="1" spans="1:6">
      <c r="A1030" s="497" t="s">
        <v>1937</v>
      </c>
      <c r="B1030" s="498" t="s">
        <v>1938</v>
      </c>
      <c r="C1030" s="499">
        <v>0</v>
      </c>
      <c r="D1030" s="499" t="s">
        <v>59</v>
      </c>
      <c r="E1030" s="500">
        <f t="shared" si="32"/>
        <v>0</v>
      </c>
      <c r="F1030" s="454" t="str">
        <f t="shared" si="33"/>
        <v>否</v>
      </c>
    </row>
    <row r="1031" s="161" customFormat="1" ht="36" hidden="1" customHeight="1" spans="1:6">
      <c r="A1031" s="497" t="s">
        <v>1939</v>
      </c>
      <c r="B1031" s="498" t="s">
        <v>1940</v>
      </c>
      <c r="C1031" s="499">
        <v>0</v>
      </c>
      <c r="D1031" s="499" t="s">
        <v>59</v>
      </c>
      <c r="E1031" s="500">
        <f t="shared" si="32"/>
        <v>0</v>
      </c>
      <c r="F1031" s="454" t="str">
        <f t="shared" si="33"/>
        <v>否</v>
      </c>
    </row>
    <row r="1032" s="161" customFormat="1" ht="36" hidden="1" customHeight="1" spans="1:6">
      <c r="A1032" s="497" t="s">
        <v>1941</v>
      </c>
      <c r="B1032" s="498" t="s">
        <v>1942</v>
      </c>
      <c r="C1032" s="499">
        <v>0</v>
      </c>
      <c r="D1032" s="499" t="s">
        <v>59</v>
      </c>
      <c r="E1032" s="500">
        <f t="shared" si="32"/>
        <v>0</v>
      </c>
      <c r="F1032" s="454" t="str">
        <f t="shared" si="33"/>
        <v>否</v>
      </c>
    </row>
    <row r="1033" s="161" customFormat="1" ht="36" hidden="1" customHeight="1" spans="1:6">
      <c r="A1033" s="497" t="s">
        <v>1943</v>
      </c>
      <c r="B1033" s="498" t="s">
        <v>1944</v>
      </c>
      <c r="C1033" s="499">
        <v>0</v>
      </c>
      <c r="D1033" s="499" t="s">
        <v>59</v>
      </c>
      <c r="E1033" s="500">
        <f t="shared" si="32"/>
        <v>0</v>
      </c>
      <c r="F1033" s="454" t="str">
        <f t="shared" si="33"/>
        <v>否</v>
      </c>
    </row>
    <row r="1034" s="161" customFormat="1" ht="36" hidden="1" customHeight="1" spans="1:6">
      <c r="A1034" s="497" t="s">
        <v>1945</v>
      </c>
      <c r="B1034" s="498" t="s">
        <v>1946</v>
      </c>
      <c r="C1034" s="499">
        <v>0</v>
      </c>
      <c r="D1034" s="499" t="s">
        <v>59</v>
      </c>
      <c r="E1034" s="500">
        <f t="shared" si="32"/>
        <v>0</v>
      </c>
      <c r="F1034" s="454" t="str">
        <f t="shared" si="33"/>
        <v>否</v>
      </c>
    </row>
    <row r="1035" s="161" customFormat="1" ht="36" hidden="1" customHeight="1" spans="1:6">
      <c r="A1035" s="495" t="s">
        <v>1947</v>
      </c>
      <c r="B1035" s="496" t="s">
        <v>1948</v>
      </c>
      <c r="C1035" s="499">
        <v>0</v>
      </c>
      <c r="D1035" s="499">
        <v>0</v>
      </c>
      <c r="E1035" s="500">
        <f t="shared" si="32"/>
        <v>0</v>
      </c>
      <c r="F1035" s="454" t="str">
        <f t="shared" si="33"/>
        <v>否</v>
      </c>
    </row>
    <row r="1036" s="161" customFormat="1" ht="36" hidden="1" customHeight="1" spans="1:6">
      <c r="A1036" s="497" t="s">
        <v>1949</v>
      </c>
      <c r="B1036" s="498" t="s">
        <v>156</v>
      </c>
      <c r="C1036" s="499">
        <v>0</v>
      </c>
      <c r="D1036" s="499" t="s">
        <v>59</v>
      </c>
      <c r="E1036" s="500">
        <f t="shared" si="32"/>
        <v>0</v>
      </c>
      <c r="F1036" s="454" t="str">
        <f t="shared" si="33"/>
        <v>否</v>
      </c>
    </row>
    <row r="1037" s="161" customFormat="1" ht="36" hidden="1" customHeight="1" spans="1:6">
      <c r="A1037" s="497" t="s">
        <v>1950</v>
      </c>
      <c r="B1037" s="498" t="s">
        <v>158</v>
      </c>
      <c r="C1037" s="499">
        <v>0</v>
      </c>
      <c r="D1037" s="499" t="s">
        <v>59</v>
      </c>
      <c r="E1037" s="500">
        <f t="shared" si="32"/>
        <v>0</v>
      </c>
      <c r="F1037" s="454" t="str">
        <f t="shared" si="33"/>
        <v>否</v>
      </c>
    </row>
    <row r="1038" s="161" customFormat="1" ht="36" hidden="1" customHeight="1" spans="1:6">
      <c r="A1038" s="497" t="s">
        <v>1951</v>
      </c>
      <c r="B1038" s="498" t="s">
        <v>160</v>
      </c>
      <c r="C1038" s="499">
        <v>0</v>
      </c>
      <c r="D1038" s="499" t="s">
        <v>59</v>
      </c>
      <c r="E1038" s="500">
        <f t="shared" si="32"/>
        <v>0</v>
      </c>
      <c r="F1038" s="454" t="str">
        <f t="shared" si="33"/>
        <v>否</v>
      </c>
    </row>
    <row r="1039" s="161" customFormat="1" ht="36" hidden="1" customHeight="1" spans="1:6">
      <c r="A1039" s="497" t="s">
        <v>1952</v>
      </c>
      <c r="B1039" s="498" t="s">
        <v>1953</v>
      </c>
      <c r="C1039" s="499">
        <v>0</v>
      </c>
      <c r="D1039" s="499" t="s">
        <v>59</v>
      </c>
      <c r="E1039" s="500">
        <f t="shared" si="32"/>
        <v>0</v>
      </c>
      <c r="F1039" s="454" t="str">
        <f t="shared" si="33"/>
        <v>否</v>
      </c>
    </row>
    <row r="1040" s="161" customFormat="1" ht="36" hidden="1" customHeight="1" spans="1:6">
      <c r="A1040" s="497" t="s">
        <v>1954</v>
      </c>
      <c r="B1040" s="498" t="s">
        <v>1955</v>
      </c>
      <c r="C1040" s="499">
        <v>0</v>
      </c>
      <c r="D1040" s="499" t="s">
        <v>59</v>
      </c>
      <c r="E1040" s="500">
        <f t="shared" si="32"/>
        <v>0</v>
      </c>
      <c r="F1040" s="454" t="str">
        <f t="shared" si="33"/>
        <v>否</v>
      </c>
    </row>
    <row r="1041" s="161" customFormat="1" ht="36" hidden="1" customHeight="1" spans="1:6">
      <c r="A1041" s="497" t="s">
        <v>1956</v>
      </c>
      <c r="B1041" s="498" t="s">
        <v>1957</v>
      </c>
      <c r="C1041" s="499">
        <v>0</v>
      </c>
      <c r="D1041" s="499" t="s">
        <v>59</v>
      </c>
      <c r="E1041" s="500">
        <f t="shared" si="32"/>
        <v>0</v>
      </c>
      <c r="F1041" s="454" t="str">
        <f t="shared" si="33"/>
        <v>否</v>
      </c>
    </row>
    <row r="1042" s="161" customFormat="1" ht="36" hidden="1" customHeight="1" spans="1:6">
      <c r="A1042" s="497" t="s">
        <v>1958</v>
      </c>
      <c r="B1042" s="498" t="s">
        <v>1959</v>
      </c>
      <c r="C1042" s="499">
        <v>0</v>
      </c>
      <c r="D1042" s="499" t="s">
        <v>59</v>
      </c>
      <c r="E1042" s="500">
        <f t="shared" si="32"/>
        <v>0</v>
      </c>
      <c r="F1042" s="454" t="str">
        <f t="shared" si="33"/>
        <v>否</v>
      </c>
    </row>
    <row r="1043" s="161" customFormat="1" ht="36" hidden="1" customHeight="1" spans="1:6">
      <c r="A1043" s="497" t="s">
        <v>1960</v>
      </c>
      <c r="B1043" s="498" t="s">
        <v>1961</v>
      </c>
      <c r="C1043" s="499">
        <v>0</v>
      </c>
      <c r="D1043" s="499" t="s">
        <v>59</v>
      </c>
      <c r="E1043" s="500">
        <f t="shared" si="32"/>
        <v>0</v>
      </c>
      <c r="F1043" s="454" t="str">
        <f t="shared" si="33"/>
        <v>否</v>
      </c>
    </row>
    <row r="1044" s="161" customFormat="1" ht="36" hidden="1" customHeight="1" spans="1:6">
      <c r="A1044" s="497" t="s">
        <v>1962</v>
      </c>
      <c r="B1044" s="498" t="s">
        <v>1963</v>
      </c>
      <c r="C1044" s="499">
        <v>0</v>
      </c>
      <c r="D1044" s="499" t="s">
        <v>59</v>
      </c>
      <c r="E1044" s="500">
        <f t="shared" si="32"/>
        <v>0</v>
      </c>
      <c r="F1044" s="454" t="str">
        <f t="shared" si="33"/>
        <v>否</v>
      </c>
    </row>
    <row r="1045" s="161" customFormat="1" ht="36" hidden="1" customHeight="1" spans="1:6">
      <c r="A1045" s="497" t="s">
        <v>1964</v>
      </c>
      <c r="B1045" s="498" t="s">
        <v>1965</v>
      </c>
      <c r="C1045" s="499">
        <v>0</v>
      </c>
      <c r="D1045" s="499" t="s">
        <v>59</v>
      </c>
      <c r="E1045" s="500">
        <f t="shared" si="32"/>
        <v>0</v>
      </c>
      <c r="F1045" s="454" t="str">
        <f t="shared" si="33"/>
        <v>否</v>
      </c>
    </row>
    <row r="1046" s="161" customFormat="1" ht="36" hidden="1" customHeight="1" spans="1:6">
      <c r="A1046" s="497" t="s">
        <v>1966</v>
      </c>
      <c r="B1046" s="498" t="s">
        <v>1967</v>
      </c>
      <c r="C1046" s="499">
        <v>0</v>
      </c>
      <c r="D1046" s="499" t="s">
        <v>59</v>
      </c>
      <c r="E1046" s="500">
        <f t="shared" si="32"/>
        <v>0</v>
      </c>
      <c r="F1046" s="454" t="str">
        <f t="shared" si="33"/>
        <v>否</v>
      </c>
    </row>
    <row r="1047" s="161" customFormat="1" ht="36" hidden="1" customHeight="1" spans="1:6">
      <c r="A1047" s="497" t="s">
        <v>1968</v>
      </c>
      <c r="B1047" s="498" t="s">
        <v>1969</v>
      </c>
      <c r="C1047" s="499">
        <v>0</v>
      </c>
      <c r="D1047" s="499" t="s">
        <v>59</v>
      </c>
      <c r="E1047" s="500">
        <f t="shared" si="32"/>
        <v>0</v>
      </c>
      <c r="F1047" s="454" t="str">
        <f t="shared" si="33"/>
        <v>否</v>
      </c>
    </row>
    <row r="1048" s="161" customFormat="1" ht="36" hidden="1" customHeight="1" spans="1:6">
      <c r="A1048" s="497" t="s">
        <v>1970</v>
      </c>
      <c r="B1048" s="498" t="s">
        <v>1971</v>
      </c>
      <c r="C1048" s="499">
        <v>0</v>
      </c>
      <c r="D1048" s="499" t="s">
        <v>59</v>
      </c>
      <c r="E1048" s="500">
        <f t="shared" si="32"/>
        <v>0</v>
      </c>
      <c r="F1048" s="454" t="str">
        <f t="shared" si="33"/>
        <v>否</v>
      </c>
    </row>
    <row r="1049" s="161" customFormat="1" ht="36" hidden="1" customHeight="1" spans="1:6">
      <c r="A1049" s="497" t="s">
        <v>1972</v>
      </c>
      <c r="B1049" s="498" t="s">
        <v>1973</v>
      </c>
      <c r="C1049" s="499">
        <v>0</v>
      </c>
      <c r="D1049" s="499" t="s">
        <v>59</v>
      </c>
      <c r="E1049" s="500">
        <f t="shared" si="32"/>
        <v>0</v>
      </c>
      <c r="F1049" s="454" t="str">
        <f t="shared" si="33"/>
        <v>否</v>
      </c>
    </row>
    <row r="1050" s="161" customFormat="1" ht="36" hidden="1" customHeight="1" spans="1:6">
      <c r="A1050" s="497" t="s">
        <v>1974</v>
      </c>
      <c r="B1050" s="498" t="s">
        <v>1975</v>
      </c>
      <c r="C1050" s="499">
        <v>0</v>
      </c>
      <c r="D1050" s="499" t="s">
        <v>59</v>
      </c>
      <c r="E1050" s="500">
        <f t="shared" si="32"/>
        <v>0</v>
      </c>
      <c r="F1050" s="454" t="str">
        <f t="shared" si="33"/>
        <v>否</v>
      </c>
    </row>
    <row r="1051" s="161" customFormat="1" ht="36" hidden="1" customHeight="1" spans="1:6">
      <c r="A1051" s="495" t="s">
        <v>1976</v>
      </c>
      <c r="B1051" s="496" t="s">
        <v>1977</v>
      </c>
      <c r="C1051" s="499">
        <v>0</v>
      </c>
      <c r="D1051" s="499">
        <v>0</v>
      </c>
      <c r="E1051" s="500">
        <f t="shared" si="32"/>
        <v>0</v>
      </c>
      <c r="F1051" s="454" t="str">
        <f t="shared" si="33"/>
        <v>否</v>
      </c>
    </row>
    <row r="1052" s="161" customFormat="1" ht="36" hidden="1" customHeight="1" spans="1:6">
      <c r="A1052" s="497" t="s">
        <v>1978</v>
      </c>
      <c r="B1052" s="498" t="s">
        <v>156</v>
      </c>
      <c r="C1052" s="499">
        <v>0</v>
      </c>
      <c r="D1052" s="499" t="s">
        <v>59</v>
      </c>
      <c r="E1052" s="500">
        <f t="shared" si="32"/>
        <v>0</v>
      </c>
      <c r="F1052" s="454" t="str">
        <f t="shared" si="33"/>
        <v>否</v>
      </c>
    </row>
    <row r="1053" s="161" customFormat="1" ht="36" hidden="1" customHeight="1" spans="1:6">
      <c r="A1053" s="497" t="s">
        <v>1979</v>
      </c>
      <c r="B1053" s="498" t="s">
        <v>158</v>
      </c>
      <c r="C1053" s="499">
        <v>0</v>
      </c>
      <c r="D1053" s="499" t="s">
        <v>59</v>
      </c>
      <c r="E1053" s="500">
        <f t="shared" si="32"/>
        <v>0</v>
      </c>
      <c r="F1053" s="454" t="str">
        <f t="shared" si="33"/>
        <v>否</v>
      </c>
    </row>
    <row r="1054" s="161" customFormat="1" ht="36" hidden="1" customHeight="1" spans="1:6">
      <c r="A1054" s="497" t="s">
        <v>1980</v>
      </c>
      <c r="B1054" s="498" t="s">
        <v>160</v>
      </c>
      <c r="C1054" s="499">
        <v>0</v>
      </c>
      <c r="D1054" s="499" t="s">
        <v>59</v>
      </c>
      <c r="E1054" s="500">
        <f t="shared" si="32"/>
        <v>0</v>
      </c>
      <c r="F1054" s="454" t="str">
        <f t="shared" si="33"/>
        <v>否</v>
      </c>
    </row>
    <row r="1055" s="161" customFormat="1" ht="36" hidden="1" customHeight="1" spans="1:6">
      <c r="A1055" s="497" t="s">
        <v>1981</v>
      </c>
      <c r="B1055" s="498" t="s">
        <v>1982</v>
      </c>
      <c r="C1055" s="499">
        <v>0</v>
      </c>
      <c r="D1055" s="499" t="s">
        <v>59</v>
      </c>
      <c r="E1055" s="500">
        <f t="shared" si="32"/>
        <v>0</v>
      </c>
      <c r="F1055" s="454" t="str">
        <f t="shared" si="33"/>
        <v>否</v>
      </c>
    </row>
    <row r="1056" s="161" customFormat="1" ht="36" hidden="1" customHeight="1" spans="1:6">
      <c r="A1056" s="495" t="s">
        <v>1983</v>
      </c>
      <c r="B1056" s="496" t="s">
        <v>1984</v>
      </c>
      <c r="C1056" s="499">
        <v>0</v>
      </c>
      <c r="D1056" s="499">
        <v>0</v>
      </c>
      <c r="E1056" s="500">
        <f t="shared" si="32"/>
        <v>0</v>
      </c>
      <c r="F1056" s="454" t="str">
        <f t="shared" si="33"/>
        <v>否</v>
      </c>
    </row>
    <row r="1057" s="161" customFormat="1" ht="36" hidden="1" customHeight="1" spans="1:6">
      <c r="A1057" s="497" t="s">
        <v>1985</v>
      </c>
      <c r="B1057" s="498" t="s">
        <v>156</v>
      </c>
      <c r="C1057" s="499">
        <v>0</v>
      </c>
      <c r="D1057" s="499" t="s">
        <v>59</v>
      </c>
      <c r="E1057" s="500">
        <f t="shared" si="32"/>
        <v>0</v>
      </c>
      <c r="F1057" s="454" t="str">
        <f t="shared" si="33"/>
        <v>否</v>
      </c>
    </row>
    <row r="1058" s="161" customFormat="1" ht="36" hidden="1" customHeight="1" spans="1:6">
      <c r="A1058" s="497" t="s">
        <v>1986</v>
      </c>
      <c r="B1058" s="498" t="s">
        <v>158</v>
      </c>
      <c r="C1058" s="499">
        <v>0</v>
      </c>
      <c r="D1058" s="499" t="s">
        <v>59</v>
      </c>
      <c r="E1058" s="500">
        <f t="shared" si="32"/>
        <v>0</v>
      </c>
      <c r="F1058" s="454" t="str">
        <f t="shared" si="33"/>
        <v>否</v>
      </c>
    </row>
    <row r="1059" s="161" customFormat="1" ht="36" hidden="1" customHeight="1" spans="1:6">
      <c r="A1059" s="497" t="s">
        <v>1987</v>
      </c>
      <c r="B1059" s="498" t="s">
        <v>160</v>
      </c>
      <c r="C1059" s="499">
        <v>0</v>
      </c>
      <c r="D1059" s="499" t="s">
        <v>59</v>
      </c>
      <c r="E1059" s="500">
        <f t="shared" si="32"/>
        <v>0</v>
      </c>
      <c r="F1059" s="454" t="str">
        <f t="shared" si="33"/>
        <v>否</v>
      </c>
    </row>
    <row r="1060" s="161" customFormat="1" ht="36" hidden="1" customHeight="1" spans="1:6">
      <c r="A1060" s="497" t="s">
        <v>1988</v>
      </c>
      <c r="B1060" s="498" t="s">
        <v>1989</v>
      </c>
      <c r="C1060" s="499">
        <v>0</v>
      </c>
      <c r="D1060" s="499" t="s">
        <v>59</v>
      </c>
      <c r="E1060" s="500">
        <f t="shared" si="32"/>
        <v>0</v>
      </c>
      <c r="F1060" s="454" t="str">
        <f t="shared" si="33"/>
        <v>否</v>
      </c>
    </row>
    <row r="1061" s="161" customFormat="1" ht="36" hidden="1" customHeight="1" spans="1:6">
      <c r="A1061" s="497" t="s">
        <v>1990</v>
      </c>
      <c r="B1061" s="498" t="s">
        <v>1991</v>
      </c>
      <c r="C1061" s="499" t="s">
        <v>59</v>
      </c>
      <c r="D1061" s="499" t="s">
        <v>59</v>
      </c>
      <c r="E1061" s="500">
        <f t="shared" si="32"/>
        <v>0</v>
      </c>
      <c r="F1061" s="454" t="str">
        <f t="shared" si="33"/>
        <v>否</v>
      </c>
    </row>
    <row r="1062" s="161" customFormat="1" ht="36" hidden="1" customHeight="1" spans="1:6">
      <c r="A1062" s="497" t="s">
        <v>1992</v>
      </c>
      <c r="B1062" s="498" t="s">
        <v>1993</v>
      </c>
      <c r="C1062" s="499">
        <v>0</v>
      </c>
      <c r="D1062" s="499" t="s">
        <v>59</v>
      </c>
      <c r="E1062" s="500">
        <f t="shared" si="32"/>
        <v>0</v>
      </c>
      <c r="F1062" s="454" t="str">
        <f t="shared" si="33"/>
        <v>否</v>
      </c>
    </row>
    <row r="1063" s="161" customFormat="1" ht="36" hidden="1" customHeight="1" spans="1:6">
      <c r="A1063" s="497" t="s">
        <v>1994</v>
      </c>
      <c r="B1063" s="498" t="s">
        <v>1995</v>
      </c>
      <c r="C1063" s="499">
        <v>0</v>
      </c>
      <c r="D1063" s="499" t="s">
        <v>59</v>
      </c>
      <c r="E1063" s="500">
        <f t="shared" si="32"/>
        <v>0</v>
      </c>
      <c r="F1063" s="454" t="str">
        <f t="shared" si="33"/>
        <v>否</v>
      </c>
    </row>
    <row r="1064" s="161" customFormat="1" ht="36" hidden="1" customHeight="1" spans="1:6">
      <c r="A1064" s="497" t="s">
        <v>1996</v>
      </c>
      <c r="B1064" s="498" t="s">
        <v>1997</v>
      </c>
      <c r="C1064" s="499" t="s">
        <v>59</v>
      </c>
      <c r="D1064" s="499" t="s">
        <v>59</v>
      </c>
      <c r="E1064" s="500">
        <f t="shared" si="32"/>
        <v>0</v>
      </c>
      <c r="F1064" s="454" t="str">
        <f t="shared" si="33"/>
        <v>否</v>
      </c>
    </row>
    <row r="1065" s="161" customFormat="1" ht="36" hidden="1" customHeight="1" spans="1:6">
      <c r="A1065" s="497" t="s">
        <v>1998</v>
      </c>
      <c r="B1065" s="498" t="s">
        <v>1999</v>
      </c>
      <c r="C1065" s="499" t="s">
        <v>59</v>
      </c>
      <c r="D1065" s="499" t="s">
        <v>59</v>
      </c>
      <c r="E1065" s="500">
        <f t="shared" si="32"/>
        <v>0</v>
      </c>
      <c r="F1065" s="454" t="str">
        <f t="shared" si="33"/>
        <v>否</v>
      </c>
    </row>
    <row r="1066" s="161" customFormat="1" ht="36" hidden="1" customHeight="1" spans="1:6">
      <c r="A1066" s="497" t="s">
        <v>2000</v>
      </c>
      <c r="B1066" s="498" t="s">
        <v>2001</v>
      </c>
      <c r="C1066" s="499" t="s">
        <v>59</v>
      </c>
      <c r="D1066" s="499" t="s">
        <v>59</v>
      </c>
      <c r="E1066" s="500">
        <f t="shared" si="32"/>
        <v>0</v>
      </c>
      <c r="F1066" s="454" t="str">
        <f t="shared" si="33"/>
        <v>否</v>
      </c>
    </row>
    <row r="1067" s="161" customFormat="1" ht="36" hidden="1" customHeight="1" spans="1:6">
      <c r="A1067" s="497" t="s">
        <v>2002</v>
      </c>
      <c r="B1067" s="498" t="s">
        <v>1874</v>
      </c>
      <c r="C1067" s="499" t="s">
        <v>59</v>
      </c>
      <c r="D1067" s="499" t="s">
        <v>59</v>
      </c>
      <c r="E1067" s="500">
        <f t="shared" si="32"/>
        <v>0</v>
      </c>
      <c r="F1067" s="454" t="str">
        <f t="shared" si="33"/>
        <v>否</v>
      </c>
    </row>
    <row r="1068" s="161" customFormat="1" ht="36" hidden="1" customHeight="1" spans="1:6">
      <c r="A1068" s="497" t="s">
        <v>2003</v>
      </c>
      <c r="B1068" s="498" t="s">
        <v>2004</v>
      </c>
      <c r="C1068" s="499" t="s">
        <v>59</v>
      </c>
      <c r="D1068" s="499" t="s">
        <v>59</v>
      </c>
      <c r="E1068" s="500">
        <f t="shared" si="32"/>
        <v>0</v>
      </c>
      <c r="F1068" s="454" t="str">
        <f t="shared" si="33"/>
        <v>否</v>
      </c>
    </row>
    <row r="1069" s="161" customFormat="1" ht="36" hidden="1" customHeight="1" spans="1:6">
      <c r="A1069" s="525" t="s">
        <v>2005</v>
      </c>
      <c r="B1069" s="526" t="s">
        <v>2006</v>
      </c>
      <c r="C1069" s="499">
        <v>0</v>
      </c>
      <c r="D1069" s="499" t="s">
        <v>59</v>
      </c>
      <c r="E1069" s="500">
        <f t="shared" si="32"/>
        <v>0</v>
      </c>
      <c r="F1069" s="454" t="str">
        <f t="shared" si="33"/>
        <v>否</v>
      </c>
    </row>
    <row r="1070" s="161" customFormat="1" ht="36" hidden="1" customHeight="1" spans="1:6">
      <c r="A1070" s="525" t="s">
        <v>2007</v>
      </c>
      <c r="B1070" s="526" t="s">
        <v>2008</v>
      </c>
      <c r="C1070" s="499">
        <v>0</v>
      </c>
      <c r="D1070" s="499" t="s">
        <v>59</v>
      </c>
      <c r="E1070" s="500">
        <f t="shared" si="32"/>
        <v>0</v>
      </c>
      <c r="F1070" s="454" t="str">
        <f t="shared" si="33"/>
        <v>否</v>
      </c>
    </row>
    <row r="1071" s="161" customFormat="1" ht="36" hidden="1" customHeight="1" spans="1:6">
      <c r="A1071" s="525" t="s">
        <v>2009</v>
      </c>
      <c r="B1071" s="526" t="s">
        <v>174</v>
      </c>
      <c r="C1071" s="499">
        <v>0</v>
      </c>
      <c r="D1071" s="499" t="s">
        <v>59</v>
      </c>
      <c r="E1071" s="500">
        <f t="shared" si="32"/>
        <v>0</v>
      </c>
      <c r="F1071" s="454" t="str">
        <f t="shared" si="33"/>
        <v>否</v>
      </c>
    </row>
    <row r="1072" s="161" customFormat="1" ht="36" hidden="1" customHeight="1" spans="1:6">
      <c r="A1072" s="497" t="s">
        <v>2010</v>
      </c>
      <c r="B1072" s="498" t="s">
        <v>2011</v>
      </c>
      <c r="C1072" s="499">
        <v>0</v>
      </c>
      <c r="D1072" s="499" t="s">
        <v>59</v>
      </c>
      <c r="E1072" s="500">
        <f t="shared" si="32"/>
        <v>0</v>
      </c>
      <c r="F1072" s="454" t="str">
        <f t="shared" si="33"/>
        <v>否</v>
      </c>
    </row>
    <row r="1073" s="161" customFormat="1" ht="36" hidden="1" customHeight="1" spans="1:6">
      <c r="A1073" s="495" t="s">
        <v>2012</v>
      </c>
      <c r="B1073" s="496" t="s">
        <v>2013</v>
      </c>
      <c r="C1073" s="499">
        <v>0</v>
      </c>
      <c r="D1073" s="499">
        <v>0</v>
      </c>
      <c r="E1073" s="500">
        <f t="shared" si="32"/>
        <v>0</v>
      </c>
      <c r="F1073" s="454" t="str">
        <f t="shared" si="33"/>
        <v>否</v>
      </c>
    </row>
    <row r="1074" s="161" customFormat="1" ht="36" hidden="1" customHeight="1" spans="1:6">
      <c r="A1074" s="497" t="s">
        <v>2014</v>
      </c>
      <c r="B1074" s="498" t="s">
        <v>156</v>
      </c>
      <c r="C1074" s="499">
        <v>0</v>
      </c>
      <c r="D1074" s="499" t="s">
        <v>59</v>
      </c>
      <c r="E1074" s="500">
        <f t="shared" si="32"/>
        <v>0</v>
      </c>
      <c r="F1074" s="454" t="str">
        <f t="shared" si="33"/>
        <v>否</v>
      </c>
    </row>
    <row r="1075" s="161" customFormat="1" ht="36" hidden="1" customHeight="1" spans="1:6">
      <c r="A1075" s="497" t="s">
        <v>2015</v>
      </c>
      <c r="B1075" s="498" t="s">
        <v>158</v>
      </c>
      <c r="C1075" s="499">
        <v>0</v>
      </c>
      <c r="D1075" s="499" t="s">
        <v>59</v>
      </c>
      <c r="E1075" s="500">
        <f t="shared" si="32"/>
        <v>0</v>
      </c>
      <c r="F1075" s="454" t="str">
        <f t="shared" si="33"/>
        <v>否</v>
      </c>
    </row>
    <row r="1076" s="161" customFormat="1" ht="36" hidden="1" customHeight="1" spans="1:6">
      <c r="A1076" s="497" t="s">
        <v>2016</v>
      </c>
      <c r="B1076" s="498" t="s">
        <v>160</v>
      </c>
      <c r="C1076" s="499">
        <v>0</v>
      </c>
      <c r="D1076" s="499" t="s">
        <v>59</v>
      </c>
      <c r="E1076" s="500">
        <f t="shared" si="32"/>
        <v>0</v>
      </c>
      <c r="F1076" s="454" t="str">
        <f t="shared" si="33"/>
        <v>否</v>
      </c>
    </row>
    <row r="1077" s="161" customFormat="1" ht="36" hidden="1" customHeight="1" spans="1:6">
      <c r="A1077" s="497" t="s">
        <v>2017</v>
      </c>
      <c r="B1077" s="498" t="s">
        <v>2018</v>
      </c>
      <c r="C1077" s="499">
        <v>0</v>
      </c>
      <c r="D1077" s="499" t="s">
        <v>59</v>
      </c>
      <c r="E1077" s="500">
        <f t="shared" si="32"/>
        <v>0</v>
      </c>
      <c r="F1077" s="454" t="str">
        <f t="shared" si="33"/>
        <v>否</v>
      </c>
    </row>
    <row r="1078" s="161" customFormat="1" ht="36" hidden="1" customHeight="1" spans="1:6">
      <c r="A1078" s="497" t="s">
        <v>2019</v>
      </c>
      <c r="B1078" s="498" t="s">
        <v>2020</v>
      </c>
      <c r="C1078" s="499">
        <v>0</v>
      </c>
      <c r="D1078" s="499" t="s">
        <v>59</v>
      </c>
      <c r="E1078" s="500">
        <f t="shared" si="32"/>
        <v>0</v>
      </c>
      <c r="F1078" s="454" t="str">
        <f t="shared" si="33"/>
        <v>否</v>
      </c>
    </row>
    <row r="1079" s="161" customFormat="1" ht="36" hidden="1" customHeight="1" spans="1:6">
      <c r="A1079" s="497" t="s">
        <v>2021</v>
      </c>
      <c r="B1079" s="498" t="s">
        <v>2022</v>
      </c>
      <c r="C1079" s="499">
        <v>0</v>
      </c>
      <c r="D1079" s="499" t="s">
        <v>59</v>
      </c>
      <c r="E1079" s="500">
        <f t="shared" si="32"/>
        <v>0</v>
      </c>
      <c r="F1079" s="454" t="str">
        <f t="shared" si="33"/>
        <v>否</v>
      </c>
    </row>
    <row r="1080" s="161" customFormat="1" ht="36" hidden="1" customHeight="1" spans="1:6">
      <c r="A1080" s="495" t="s">
        <v>2023</v>
      </c>
      <c r="B1080" s="496" t="s">
        <v>2024</v>
      </c>
      <c r="C1080" s="499">
        <v>0</v>
      </c>
      <c r="D1080" s="499">
        <v>0</v>
      </c>
      <c r="E1080" s="500">
        <f t="shared" si="32"/>
        <v>0</v>
      </c>
      <c r="F1080" s="454" t="str">
        <f t="shared" si="33"/>
        <v>否</v>
      </c>
    </row>
    <row r="1081" s="161" customFormat="1" ht="36" hidden="1" customHeight="1" spans="1:6">
      <c r="A1081" s="497" t="s">
        <v>2025</v>
      </c>
      <c r="B1081" s="498" t="s">
        <v>156</v>
      </c>
      <c r="C1081" s="499">
        <v>0</v>
      </c>
      <c r="D1081" s="499" t="s">
        <v>59</v>
      </c>
      <c r="E1081" s="500">
        <f t="shared" si="32"/>
        <v>0</v>
      </c>
      <c r="F1081" s="454" t="str">
        <f t="shared" si="33"/>
        <v>否</v>
      </c>
    </row>
    <row r="1082" s="161" customFormat="1" ht="36" hidden="1" customHeight="1" spans="1:6">
      <c r="A1082" s="497" t="s">
        <v>2026</v>
      </c>
      <c r="B1082" s="498" t="s">
        <v>158</v>
      </c>
      <c r="C1082" s="499">
        <v>0</v>
      </c>
      <c r="D1082" s="499" t="s">
        <v>59</v>
      </c>
      <c r="E1082" s="500">
        <f t="shared" si="32"/>
        <v>0</v>
      </c>
      <c r="F1082" s="454" t="str">
        <f t="shared" si="33"/>
        <v>否</v>
      </c>
    </row>
    <row r="1083" s="161" customFormat="1" ht="36" hidden="1" customHeight="1" spans="1:6">
      <c r="A1083" s="497" t="s">
        <v>2027</v>
      </c>
      <c r="B1083" s="498" t="s">
        <v>160</v>
      </c>
      <c r="C1083" s="499">
        <v>0</v>
      </c>
      <c r="D1083" s="499" t="s">
        <v>59</v>
      </c>
      <c r="E1083" s="500">
        <f t="shared" si="32"/>
        <v>0</v>
      </c>
      <c r="F1083" s="454" t="str">
        <f t="shared" si="33"/>
        <v>否</v>
      </c>
    </row>
    <row r="1084" s="161" customFormat="1" ht="36" hidden="1" customHeight="1" spans="1:6">
      <c r="A1084" s="497" t="s">
        <v>2028</v>
      </c>
      <c r="B1084" s="498" t="s">
        <v>2029</v>
      </c>
      <c r="C1084" s="499">
        <v>0</v>
      </c>
      <c r="D1084" s="499" t="s">
        <v>59</v>
      </c>
      <c r="E1084" s="500">
        <f t="shared" si="32"/>
        <v>0</v>
      </c>
      <c r="F1084" s="454" t="str">
        <f t="shared" si="33"/>
        <v>否</v>
      </c>
    </row>
    <row r="1085" s="161" customFormat="1" ht="36" hidden="1" customHeight="1" spans="1:6">
      <c r="A1085" s="497" t="s">
        <v>2030</v>
      </c>
      <c r="B1085" s="498" t="s">
        <v>2031</v>
      </c>
      <c r="C1085" s="499">
        <v>0</v>
      </c>
      <c r="D1085" s="499" t="s">
        <v>59</v>
      </c>
      <c r="E1085" s="500">
        <f t="shared" si="32"/>
        <v>0</v>
      </c>
      <c r="F1085" s="454" t="str">
        <f t="shared" si="33"/>
        <v>否</v>
      </c>
    </row>
    <row r="1086" s="161" customFormat="1" ht="36" hidden="1" customHeight="1" spans="1:6">
      <c r="A1086" s="525" t="s">
        <v>2032</v>
      </c>
      <c r="B1086" s="514" t="s">
        <v>2033</v>
      </c>
      <c r="C1086" s="499">
        <v>0</v>
      </c>
      <c r="D1086" s="499" t="s">
        <v>59</v>
      </c>
      <c r="E1086" s="500">
        <f t="shared" si="32"/>
        <v>0</v>
      </c>
      <c r="F1086" s="454" t="str">
        <f t="shared" si="33"/>
        <v>否</v>
      </c>
    </row>
    <row r="1087" s="161" customFormat="1" ht="36" hidden="1" customHeight="1" spans="1:6">
      <c r="A1087" s="497" t="s">
        <v>2034</v>
      </c>
      <c r="B1087" s="498" t="s">
        <v>2035</v>
      </c>
      <c r="C1087" s="499">
        <v>0</v>
      </c>
      <c r="D1087" s="499" t="s">
        <v>59</v>
      </c>
      <c r="E1087" s="500">
        <f t="shared" si="32"/>
        <v>0</v>
      </c>
      <c r="F1087" s="454" t="str">
        <f t="shared" si="33"/>
        <v>否</v>
      </c>
    </row>
    <row r="1088" s="161" customFormat="1" ht="36" hidden="1" customHeight="1" spans="1:6">
      <c r="A1088" s="495" t="s">
        <v>2036</v>
      </c>
      <c r="B1088" s="496" t="s">
        <v>2037</v>
      </c>
      <c r="C1088" s="499">
        <v>0</v>
      </c>
      <c r="D1088" s="499">
        <v>0</v>
      </c>
      <c r="E1088" s="500">
        <f t="shared" si="32"/>
        <v>0</v>
      </c>
      <c r="F1088" s="454" t="str">
        <f t="shared" si="33"/>
        <v>否</v>
      </c>
    </row>
    <row r="1089" s="161" customFormat="1" ht="36" hidden="1" customHeight="1" spans="1:6">
      <c r="A1089" s="497" t="s">
        <v>2038</v>
      </c>
      <c r="B1089" s="498" t="s">
        <v>2039</v>
      </c>
      <c r="C1089" s="499">
        <v>0</v>
      </c>
      <c r="D1089" s="499" t="s">
        <v>59</v>
      </c>
      <c r="E1089" s="500">
        <f t="shared" si="32"/>
        <v>0</v>
      </c>
      <c r="F1089" s="454" t="str">
        <f t="shared" si="33"/>
        <v>否</v>
      </c>
    </row>
    <row r="1090" s="161" customFormat="1" ht="36" hidden="1" customHeight="1" spans="1:6">
      <c r="A1090" s="497" t="s">
        <v>2040</v>
      </c>
      <c r="B1090" s="498" t="s">
        <v>2041</v>
      </c>
      <c r="C1090" s="499">
        <v>0</v>
      </c>
      <c r="D1090" s="499" t="s">
        <v>59</v>
      </c>
      <c r="E1090" s="500">
        <f t="shared" si="32"/>
        <v>0</v>
      </c>
      <c r="F1090" s="454" t="str">
        <f t="shared" si="33"/>
        <v>否</v>
      </c>
    </row>
    <row r="1091" s="161" customFormat="1" ht="36" hidden="1" customHeight="1" spans="1:6">
      <c r="A1091" s="497" t="s">
        <v>2042</v>
      </c>
      <c r="B1091" s="498" t="s">
        <v>2043</v>
      </c>
      <c r="C1091" s="499">
        <v>0</v>
      </c>
      <c r="D1091" s="499" t="s">
        <v>59</v>
      </c>
      <c r="E1091" s="500">
        <f t="shared" si="32"/>
        <v>0</v>
      </c>
      <c r="F1091" s="454" t="str">
        <f t="shared" si="33"/>
        <v>否</v>
      </c>
    </row>
    <row r="1092" s="161" customFormat="1" ht="36" hidden="1" customHeight="1" spans="1:6">
      <c r="A1092" s="497" t="s">
        <v>2044</v>
      </c>
      <c r="B1092" s="498" t="s">
        <v>2045</v>
      </c>
      <c r="C1092" s="499">
        <v>0</v>
      </c>
      <c r="D1092" s="499" t="s">
        <v>59</v>
      </c>
      <c r="E1092" s="500">
        <f t="shared" si="32"/>
        <v>0</v>
      </c>
      <c r="F1092" s="454" t="str">
        <f t="shared" si="33"/>
        <v>否</v>
      </c>
    </row>
    <row r="1093" s="161" customFormat="1" ht="36" hidden="1" customHeight="1" spans="1:6">
      <c r="A1093" s="497" t="s">
        <v>2046</v>
      </c>
      <c r="B1093" s="498" t="s">
        <v>2047</v>
      </c>
      <c r="C1093" s="499">
        <v>0</v>
      </c>
      <c r="D1093" s="499" t="s">
        <v>59</v>
      </c>
      <c r="E1093" s="500">
        <f t="shared" ref="E1093:E1156" si="34">IF(C1093&lt;0,"",IFERROR(D1093/C1093-1,0))</f>
        <v>0</v>
      </c>
      <c r="F1093" s="454" t="str">
        <f t="shared" ref="F1093:F1156" si="35">IF(LEN(A1093)=3,"是",IF(B1093&lt;&gt;"",IF(SUM(C1093:D1093)&lt;&gt;0,"是","否"),"是"))</f>
        <v>否</v>
      </c>
    </row>
    <row r="1094" s="161" customFormat="1" ht="36" customHeight="1" spans="1:6">
      <c r="A1094" s="495" t="s">
        <v>108</v>
      </c>
      <c r="B1094" s="496" t="s">
        <v>109</v>
      </c>
      <c r="C1094" s="322">
        <f>C1095+C1105+C1111</f>
        <v>189.90894799999</v>
      </c>
      <c r="D1094" s="322">
        <f>D1095+D1105+D1111</f>
        <v>373.736081</v>
      </c>
      <c r="E1094" s="330">
        <f t="shared" si="34"/>
        <v>0.96797510036241</v>
      </c>
      <c r="F1094" s="454" t="str">
        <f t="shared" si="35"/>
        <v>是</v>
      </c>
    </row>
    <row r="1095" s="161" customFormat="1" ht="36" customHeight="1" spans="1:6">
      <c r="A1095" s="495" t="s">
        <v>2048</v>
      </c>
      <c r="B1095" s="496" t="s">
        <v>2049</v>
      </c>
      <c r="C1095" s="505">
        <f>SUM(C1096:C1104)</f>
        <v>143.30894799999</v>
      </c>
      <c r="D1095" s="505">
        <f>SUM(D1096:D1104)</f>
        <v>327.136081</v>
      </c>
      <c r="E1095" s="506">
        <f t="shared" si="34"/>
        <v>1.28273311307835</v>
      </c>
      <c r="F1095" s="454" t="str">
        <f t="shared" si="35"/>
        <v>是</v>
      </c>
    </row>
    <row r="1096" s="161" customFormat="1" ht="36" customHeight="1" spans="1:6">
      <c r="A1096" s="497" t="s">
        <v>2050</v>
      </c>
      <c r="B1096" s="498" t="s">
        <v>156</v>
      </c>
      <c r="C1096" s="499">
        <v>139.30894799999</v>
      </c>
      <c r="D1096" s="499">
        <v>141.886081</v>
      </c>
      <c r="E1096" s="500">
        <f t="shared" si="34"/>
        <v>0.0184994075183897</v>
      </c>
      <c r="F1096" s="454" t="str">
        <f t="shared" si="35"/>
        <v>是</v>
      </c>
    </row>
    <row r="1097" s="161" customFormat="1" ht="36" hidden="1" customHeight="1" spans="1:6">
      <c r="A1097" s="497" t="s">
        <v>2051</v>
      </c>
      <c r="B1097" s="498" t="s">
        <v>158</v>
      </c>
      <c r="C1097" s="499">
        <v>0</v>
      </c>
      <c r="D1097" s="499" t="s">
        <v>59</v>
      </c>
      <c r="E1097" s="500">
        <f t="shared" si="34"/>
        <v>0</v>
      </c>
      <c r="F1097" s="454" t="str">
        <f t="shared" si="35"/>
        <v>否</v>
      </c>
    </row>
    <row r="1098" s="161" customFormat="1" ht="36" hidden="1" customHeight="1" spans="1:6">
      <c r="A1098" s="497" t="s">
        <v>2052</v>
      </c>
      <c r="B1098" s="498" t="s">
        <v>160</v>
      </c>
      <c r="C1098" s="499">
        <v>0</v>
      </c>
      <c r="D1098" s="499" t="s">
        <v>59</v>
      </c>
      <c r="E1098" s="500">
        <f t="shared" si="34"/>
        <v>0</v>
      </c>
      <c r="F1098" s="454" t="str">
        <f t="shared" si="35"/>
        <v>否</v>
      </c>
    </row>
    <row r="1099" s="161" customFormat="1" ht="36" hidden="1" customHeight="1" spans="1:6">
      <c r="A1099" s="497" t="s">
        <v>2053</v>
      </c>
      <c r="B1099" s="498" t="s">
        <v>2054</v>
      </c>
      <c r="C1099" s="499">
        <v>0</v>
      </c>
      <c r="D1099" s="499" t="s">
        <v>59</v>
      </c>
      <c r="E1099" s="500">
        <f t="shared" si="34"/>
        <v>0</v>
      </c>
      <c r="F1099" s="454" t="str">
        <f t="shared" si="35"/>
        <v>否</v>
      </c>
    </row>
    <row r="1100" s="161" customFormat="1" ht="36" hidden="1" customHeight="1" spans="1:6">
      <c r="A1100" s="497" t="s">
        <v>2055</v>
      </c>
      <c r="B1100" s="498" t="s">
        <v>2056</v>
      </c>
      <c r="C1100" s="499">
        <v>0</v>
      </c>
      <c r="D1100" s="499" t="s">
        <v>59</v>
      </c>
      <c r="E1100" s="500">
        <f t="shared" si="34"/>
        <v>0</v>
      </c>
      <c r="F1100" s="454" t="str">
        <f t="shared" si="35"/>
        <v>否</v>
      </c>
    </row>
    <row r="1101" s="161" customFormat="1" ht="36" hidden="1" customHeight="1" spans="1:6">
      <c r="A1101" s="497" t="s">
        <v>2057</v>
      </c>
      <c r="B1101" s="498" t="s">
        <v>2058</v>
      </c>
      <c r="C1101" s="499">
        <v>0</v>
      </c>
      <c r="D1101" s="499" t="s">
        <v>59</v>
      </c>
      <c r="E1101" s="500">
        <f t="shared" si="34"/>
        <v>0</v>
      </c>
      <c r="F1101" s="454" t="str">
        <f t="shared" si="35"/>
        <v>否</v>
      </c>
    </row>
    <row r="1102" s="161" customFormat="1" ht="36" hidden="1" customHeight="1" spans="1:6">
      <c r="A1102" s="497" t="s">
        <v>2059</v>
      </c>
      <c r="B1102" s="498" t="s">
        <v>2060</v>
      </c>
      <c r="C1102" s="499">
        <v>0</v>
      </c>
      <c r="D1102" s="499" t="s">
        <v>59</v>
      </c>
      <c r="E1102" s="500">
        <f t="shared" si="34"/>
        <v>0</v>
      </c>
      <c r="F1102" s="454" t="str">
        <f t="shared" si="35"/>
        <v>否</v>
      </c>
    </row>
    <row r="1103" s="161" customFormat="1" ht="36" hidden="1" customHeight="1" spans="1:6">
      <c r="A1103" s="497" t="s">
        <v>2061</v>
      </c>
      <c r="B1103" s="498" t="s">
        <v>174</v>
      </c>
      <c r="C1103" s="499">
        <v>0</v>
      </c>
      <c r="D1103" s="499" t="s">
        <v>59</v>
      </c>
      <c r="E1103" s="500">
        <f t="shared" si="34"/>
        <v>0</v>
      </c>
      <c r="F1103" s="454" t="str">
        <f t="shared" si="35"/>
        <v>否</v>
      </c>
    </row>
    <row r="1104" s="161" customFormat="1" ht="36" customHeight="1" spans="1:6">
      <c r="A1104" s="497" t="s">
        <v>2062</v>
      </c>
      <c r="B1104" s="498" t="s">
        <v>2063</v>
      </c>
      <c r="C1104" s="499">
        <v>4</v>
      </c>
      <c r="D1104" s="499">
        <v>185.25</v>
      </c>
      <c r="E1104" s="500">
        <f t="shared" si="34"/>
        <v>45.3125</v>
      </c>
      <c r="F1104" s="454" t="str">
        <f t="shared" si="35"/>
        <v>是</v>
      </c>
    </row>
    <row r="1105" s="161" customFormat="1" ht="36" hidden="1" customHeight="1" spans="1:6">
      <c r="A1105" s="495" t="s">
        <v>2064</v>
      </c>
      <c r="B1105" s="496" t="s">
        <v>2065</v>
      </c>
      <c r="C1105" s="499">
        <v>0</v>
      </c>
      <c r="D1105" s="499">
        <v>0</v>
      </c>
      <c r="E1105" s="500">
        <f t="shared" si="34"/>
        <v>0</v>
      </c>
      <c r="F1105" s="454" t="str">
        <f t="shared" si="35"/>
        <v>否</v>
      </c>
    </row>
    <row r="1106" s="161" customFormat="1" ht="36" hidden="1" customHeight="1" spans="1:6">
      <c r="A1106" s="497" t="s">
        <v>2066</v>
      </c>
      <c r="B1106" s="498" t="s">
        <v>156</v>
      </c>
      <c r="C1106" s="499">
        <v>0</v>
      </c>
      <c r="D1106" s="499" t="s">
        <v>59</v>
      </c>
      <c r="E1106" s="500">
        <f t="shared" si="34"/>
        <v>0</v>
      </c>
      <c r="F1106" s="454" t="str">
        <f t="shared" si="35"/>
        <v>否</v>
      </c>
    </row>
    <row r="1107" s="161" customFormat="1" ht="36" hidden="1" customHeight="1" spans="1:6">
      <c r="A1107" s="497" t="s">
        <v>2067</v>
      </c>
      <c r="B1107" s="498" t="s">
        <v>158</v>
      </c>
      <c r="C1107" s="499">
        <v>0</v>
      </c>
      <c r="D1107" s="499" t="s">
        <v>59</v>
      </c>
      <c r="E1107" s="500">
        <f t="shared" si="34"/>
        <v>0</v>
      </c>
      <c r="F1107" s="454" t="str">
        <f t="shared" si="35"/>
        <v>否</v>
      </c>
    </row>
    <row r="1108" s="161" customFormat="1" ht="36" hidden="1" customHeight="1" spans="1:6">
      <c r="A1108" s="497" t="s">
        <v>2068</v>
      </c>
      <c r="B1108" s="498" t="s">
        <v>160</v>
      </c>
      <c r="C1108" s="499">
        <v>0</v>
      </c>
      <c r="D1108" s="499" t="s">
        <v>59</v>
      </c>
      <c r="E1108" s="500">
        <f t="shared" si="34"/>
        <v>0</v>
      </c>
      <c r="F1108" s="454" t="str">
        <f t="shared" si="35"/>
        <v>否</v>
      </c>
    </row>
    <row r="1109" s="161" customFormat="1" ht="36" hidden="1" customHeight="1" spans="1:6">
      <c r="A1109" s="497" t="s">
        <v>2069</v>
      </c>
      <c r="B1109" s="498" t="s">
        <v>2070</v>
      </c>
      <c r="C1109" s="499">
        <v>0</v>
      </c>
      <c r="D1109" s="499" t="s">
        <v>59</v>
      </c>
      <c r="E1109" s="500">
        <f t="shared" si="34"/>
        <v>0</v>
      </c>
      <c r="F1109" s="454" t="str">
        <f t="shared" si="35"/>
        <v>否</v>
      </c>
    </row>
    <row r="1110" s="161" customFormat="1" ht="36" hidden="1" customHeight="1" spans="1:6">
      <c r="A1110" s="497" t="s">
        <v>2071</v>
      </c>
      <c r="B1110" s="498" t="s">
        <v>2072</v>
      </c>
      <c r="C1110" s="499">
        <v>0</v>
      </c>
      <c r="D1110" s="499" t="s">
        <v>59</v>
      </c>
      <c r="E1110" s="500">
        <f t="shared" si="34"/>
        <v>0</v>
      </c>
      <c r="F1110" s="454" t="str">
        <f t="shared" si="35"/>
        <v>否</v>
      </c>
    </row>
    <row r="1111" s="161" customFormat="1" ht="36" customHeight="1" spans="1:6">
      <c r="A1111" s="495" t="s">
        <v>2073</v>
      </c>
      <c r="B1111" s="496" t="s">
        <v>2074</v>
      </c>
      <c r="C1111" s="499">
        <v>46.6</v>
      </c>
      <c r="D1111" s="499">
        <v>46.6</v>
      </c>
      <c r="E1111" s="500">
        <f t="shared" si="34"/>
        <v>0</v>
      </c>
      <c r="F1111" s="454" t="str">
        <f t="shared" si="35"/>
        <v>是</v>
      </c>
    </row>
    <row r="1112" s="161" customFormat="1" ht="36" hidden="1" customHeight="1" spans="1:6">
      <c r="A1112" s="497" t="s">
        <v>2075</v>
      </c>
      <c r="B1112" s="498" t="s">
        <v>2076</v>
      </c>
      <c r="C1112" s="499">
        <v>0</v>
      </c>
      <c r="D1112" s="499" t="s">
        <v>59</v>
      </c>
      <c r="E1112" s="500">
        <f t="shared" si="34"/>
        <v>0</v>
      </c>
      <c r="F1112" s="454" t="str">
        <f t="shared" si="35"/>
        <v>否</v>
      </c>
    </row>
    <row r="1113" s="161" customFormat="1" ht="36" customHeight="1" spans="1:6">
      <c r="A1113" s="497" t="s">
        <v>2077</v>
      </c>
      <c r="B1113" s="498" t="s">
        <v>2078</v>
      </c>
      <c r="C1113" s="499">
        <v>46.6</v>
      </c>
      <c r="D1113" s="499">
        <v>46.6</v>
      </c>
      <c r="E1113" s="500">
        <f t="shared" si="34"/>
        <v>0</v>
      </c>
      <c r="F1113" s="454" t="str">
        <f t="shared" si="35"/>
        <v>是</v>
      </c>
    </row>
    <row r="1114" s="161" customFormat="1" ht="36" customHeight="1" spans="1:6">
      <c r="A1114" s="495" t="s">
        <v>110</v>
      </c>
      <c r="B1114" s="496" t="s">
        <v>111</v>
      </c>
      <c r="C1114" s="499">
        <v>0</v>
      </c>
      <c r="D1114" s="499">
        <v>0</v>
      </c>
      <c r="E1114" s="500">
        <f t="shared" si="34"/>
        <v>0</v>
      </c>
      <c r="F1114" s="454" t="str">
        <f t="shared" si="35"/>
        <v>是</v>
      </c>
    </row>
    <row r="1115" s="161" customFormat="1" ht="36" hidden="1" customHeight="1" spans="1:6">
      <c r="A1115" s="495" t="s">
        <v>2079</v>
      </c>
      <c r="B1115" s="496" t="s">
        <v>2080</v>
      </c>
      <c r="C1115" s="499">
        <v>0</v>
      </c>
      <c r="D1115" s="499">
        <v>0</v>
      </c>
      <c r="E1115" s="500">
        <f t="shared" si="34"/>
        <v>0</v>
      </c>
      <c r="F1115" s="454" t="str">
        <f t="shared" si="35"/>
        <v>否</v>
      </c>
    </row>
    <row r="1116" s="161" customFormat="1" ht="36" hidden="1" customHeight="1" spans="1:6">
      <c r="A1116" s="497" t="s">
        <v>2081</v>
      </c>
      <c r="B1116" s="498" t="s">
        <v>156</v>
      </c>
      <c r="C1116" s="499">
        <v>0</v>
      </c>
      <c r="D1116" s="499" t="s">
        <v>59</v>
      </c>
      <c r="E1116" s="500">
        <f t="shared" si="34"/>
        <v>0</v>
      </c>
      <c r="F1116" s="454" t="str">
        <f t="shared" si="35"/>
        <v>否</v>
      </c>
    </row>
    <row r="1117" s="161" customFormat="1" ht="36" hidden="1" customHeight="1" spans="1:6">
      <c r="A1117" s="497" t="s">
        <v>2082</v>
      </c>
      <c r="B1117" s="498" t="s">
        <v>158</v>
      </c>
      <c r="C1117" s="499">
        <v>0</v>
      </c>
      <c r="D1117" s="499" t="s">
        <v>59</v>
      </c>
      <c r="E1117" s="500">
        <f t="shared" si="34"/>
        <v>0</v>
      </c>
      <c r="F1117" s="454" t="str">
        <f t="shared" si="35"/>
        <v>否</v>
      </c>
    </row>
    <row r="1118" s="161" customFormat="1" ht="36" hidden="1" customHeight="1" spans="1:6">
      <c r="A1118" s="497" t="s">
        <v>2083</v>
      </c>
      <c r="B1118" s="498" t="s">
        <v>160</v>
      </c>
      <c r="C1118" s="499">
        <v>0</v>
      </c>
      <c r="D1118" s="499" t="s">
        <v>59</v>
      </c>
      <c r="E1118" s="500">
        <f t="shared" si="34"/>
        <v>0</v>
      </c>
      <c r="F1118" s="454" t="str">
        <f t="shared" si="35"/>
        <v>否</v>
      </c>
    </row>
    <row r="1119" s="161" customFormat="1" ht="36" hidden="1" customHeight="1" spans="1:6">
      <c r="A1119" s="497" t="s">
        <v>2084</v>
      </c>
      <c r="B1119" s="498" t="s">
        <v>2085</v>
      </c>
      <c r="C1119" s="499">
        <v>0</v>
      </c>
      <c r="D1119" s="499" t="s">
        <v>59</v>
      </c>
      <c r="E1119" s="500">
        <f t="shared" si="34"/>
        <v>0</v>
      </c>
      <c r="F1119" s="454" t="str">
        <f t="shared" si="35"/>
        <v>否</v>
      </c>
    </row>
    <row r="1120" s="161" customFormat="1" ht="36" hidden="1" customHeight="1" spans="1:6">
      <c r="A1120" s="497" t="s">
        <v>2086</v>
      </c>
      <c r="B1120" s="498" t="s">
        <v>174</v>
      </c>
      <c r="C1120" s="499">
        <v>0</v>
      </c>
      <c r="D1120" s="499" t="s">
        <v>59</v>
      </c>
      <c r="E1120" s="500">
        <f t="shared" si="34"/>
        <v>0</v>
      </c>
      <c r="F1120" s="454" t="str">
        <f t="shared" si="35"/>
        <v>否</v>
      </c>
    </row>
    <row r="1121" s="161" customFormat="1" ht="36" hidden="1" customHeight="1" spans="1:6">
      <c r="A1121" s="497" t="s">
        <v>2087</v>
      </c>
      <c r="B1121" s="498" t="s">
        <v>2088</v>
      </c>
      <c r="C1121" s="499">
        <v>0</v>
      </c>
      <c r="D1121" s="499" t="s">
        <v>59</v>
      </c>
      <c r="E1121" s="500">
        <f t="shared" si="34"/>
        <v>0</v>
      </c>
      <c r="F1121" s="454" t="str">
        <f t="shared" si="35"/>
        <v>否</v>
      </c>
    </row>
    <row r="1122" s="161" customFormat="1" ht="36" hidden="1" customHeight="1" spans="1:6">
      <c r="A1122" s="321" t="s">
        <v>2089</v>
      </c>
      <c r="B1122" s="527" t="s">
        <v>2090</v>
      </c>
      <c r="C1122" s="499">
        <v>0</v>
      </c>
      <c r="D1122" s="499">
        <v>0</v>
      </c>
      <c r="E1122" s="500">
        <f t="shared" si="34"/>
        <v>0</v>
      </c>
      <c r="F1122" s="454" t="str">
        <f t="shared" si="35"/>
        <v>否</v>
      </c>
    </row>
    <row r="1123" s="161" customFormat="1" ht="36" hidden="1" customHeight="1" spans="1:6">
      <c r="A1123" s="528" t="s">
        <v>2091</v>
      </c>
      <c r="B1123" s="529" t="s">
        <v>2092</v>
      </c>
      <c r="C1123" s="499">
        <v>0</v>
      </c>
      <c r="D1123" s="499" t="s">
        <v>59</v>
      </c>
      <c r="E1123" s="500">
        <f t="shared" si="34"/>
        <v>0</v>
      </c>
      <c r="F1123" s="454" t="str">
        <f t="shared" si="35"/>
        <v>否</v>
      </c>
    </row>
    <row r="1124" s="161" customFormat="1" ht="36" hidden="1" customHeight="1" spans="1:6">
      <c r="A1124" s="528" t="s">
        <v>2093</v>
      </c>
      <c r="B1124" s="529" t="s">
        <v>2094</v>
      </c>
      <c r="C1124" s="499">
        <v>0</v>
      </c>
      <c r="D1124" s="499" t="s">
        <v>59</v>
      </c>
      <c r="E1124" s="500">
        <f t="shared" si="34"/>
        <v>0</v>
      </c>
      <c r="F1124" s="454" t="str">
        <f t="shared" si="35"/>
        <v>否</v>
      </c>
    </row>
    <row r="1125" s="161" customFormat="1" ht="36" hidden="1" customHeight="1" spans="1:6">
      <c r="A1125" s="528" t="s">
        <v>2095</v>
      </c>
      <c r="B1125" s="529" t="s">
        <v>2096</v>
      </c>
      <c r="C1125" s="499">
        <v>0</v>
      </c>
      <c r="D1125" s="499" t="s">
        <v>59</v>
      </c>
      <c r="E1125" s="500">
        <f t="shared" si="34"/>
        <v>0</v>
      </c>
      <c r="F1125" s="454" t="str">
        <f t="shared" si="35"/>
        <v>否</v>
      </c>
    </row>
    <row r="1126" s="161" customFormat="1" ht="36" hidden="1" customHeight="1" spans="1:6">
      <c r="A1126" s="528" t="s">
        <v>2097</v>
      </c>
      <c r="B1126" s="529" t="s">
        <v>2098</v>
      </c>
      <c r="C1126" s="499">
        <v>0</v>
      </c>
      <c r="D1126" s="499" t="s">
        <v>59</v>
      </c>
      <c r="E1126" s="500">
        <f t="shared" si="34"/>
        <v>0</v>
      </c>
      <c r="F1126" s="454" t="str">
        <f t="shared" si="35"/>
        <v>否</v>
      </c>
    </row>
    <row r="1127" s="161" customFormat="1" ht="36" hidden="1" customHeight="1" spans="1:6">
      <c r="A1127" s="528" t="s">
        <v>2099</v>
      </c>
      <c r="B1127" s="529" t="s">
        <v>2100</v>
      </c>
      <c r="C1127" s="499">
        <v>0</v>
      </c>
      <c r="D1127" s="499" t="s">
        <v>59</v>
      </c>
      <c r="E1127" s="500">
        <f t="shared" si="34"/>
        <v>0</v>
      </c>
      <c r="F1127" s="454" t="str">
        <f t="shared" si="35"/>
        <v>否</v>
      </c>
    </row>
    <row r="1128" s="161" customFormat="1" ht="36" hidden="1" customHeight="1" spans="1:6">
      <c r="A1128" s="528" t="s">
        <v>2101</v>
      </c>
      <c r="B1128" s="529" t="s">
        <v>2102</v>
      </c>
      <c r="C1128" s="499">
        <v>0</v>
      </c>
      <c r="D1128" s="499" t="s">
        <v>59</v>
      </c>
      <c r="E1128" s="500">
        <f t="shared" si="34"/>
        <v>0</v>
      </c>
      <c r="F1128" s="454" t="str">
        <f t="shared" si="35"/>
        <v>否</v>
      </c>
    </row>
    <row r="1129" s="161" customFormat="1" ht="36" hidden="1" customHeight="1" spans="1:6">
      <c r="A1129" s="528" t="s">
        <v>2103</v>
      </c>
      <c r="B1129" s="529" t="s">
        <v>2104</v>
      </c>
      <c r="C1129" s="499">
        <v>0</v>
      </c>
      <c r="D1129" s="499" t="s">
        <v>59</v>
      </c>
      <c r="E1129" s="500">
        <f t="shared" si="34"/>
        <v>0</v>
      </c>
      <c r="F1129" s="454" t="str">
        <f t="shared" si="35"/>
        <v>否</v>
      </c>
    </row>
    <row r="1130" s="161" customFormat="1" ht="36" hidden="1" customHeight="1" spans="1:6">
      <c r="A1130" s="528" t="s">
        <v>2105</v>
      </c>
      <c r="B1130" s="529" t="s">
        <v>2106</v>
      </c>
      <c r="C1130" s="499">
        <v>0</v>
      </c>
      <c r="D1130" s="499" t="s">
        <v>59</v>
      </c>
      <c r="E1130" s="500">
        <f t="shared" si="34"/>
        <v>0</v>
      </c>
      <c r="F1130" s="454" t="str">
        <f t="shared" si="35"/>
        <v>否</v>
      </c>
    </row>
    <row r="1131" s="161" customFormat="1" ht="36" hidden="1" customHeight="1" spans="1:6">
      <c r="A1131" s="528" t="s">
        <v>2107</v>
      </c>
      <c r="B1131" s="529" t="s">
        <v>2108</v>
      </c>
      <c r="C1131" s="499">
        <v>0</v>
      </c>
      <c r="D1131" s="499" t="s">
        <v>59</v>
      </c>
      <c r="E1131" s="500">
        <f t="shared" si="34"/>
        <v>0</v>
      </c>
      <c r="F1131" s="454" t="str">
        <f t="shared" si="35"/>
        <v>否</v>
      </c>
    </row>
    <row r="1132" s="161" customFormat="1" ht="36" hidden="1" customHeight="1" spans="1:6">
      <c r="A1132" s="495" t="s">
        <v>2109</v>
      </c>
      <c r="B1132" s="496" t="s">
        <v>2110</v>
      </c>
      <c r="C1132" s="499">
        <v>0</v>
      </c>
      <c r="D1132" s="499">
        <v>0</v>
      </c>
      <c r="E1132" s="500">
        <f t="shared" si="34"/>
        <v>0</v>
      </c>
      <c r="F1132" s="454" t="str">
        <f t="shared" si="35"/>
        <v>否</v>
      </c>
    </row>
    <row r="1133" s="161" customFormat="1" ht="36" hidden="1" customHeight="1" spans="1:6">
      <c r="A1133" s="497" t="s">
        <v>2111</v>
      </c>
      <c r="B1133" s="498" t="s">
        <v>2112</v>
      </c>
      <c r="C1133" s="499">
        <v>0</v>
      </c>
      <c r="D1133" s="499" t="s">
        <v>59</v>
      </c>
      <c r="E1133" s="500">
        <f t="shared" si="34"/>
        <v>0</v>
      </c>
      <c r="F1133" s="454" t="str">
        <f t="shared" si="35"/>
        <v>否</v>
      </c>
    </row>
    <row r="1134" s="161" customFormat="1" ht="36" hidden="1" customHeight="1" spans="1:6">
      <c r="A1134" s="497" t="s">
        <v>2113</v>
      </c>
      <c r="B1134" s="498" t="s">
        <v>2114</v>
      </c>
      <c r="C1134" s="499">
        <v>0</v>
      </c>
      <c r="D1134" s="499" t="s">
        <v>59</v>
      </c>
      <c r="E1134" s="500">
        <f t="shared" si="34"/>
        <v>0</v>
      </c>
      <c r="F1134" s="454" t="str">
        <f t="shared" si="35"/>
        <v>否</v>
      </c>
    </row>
    <row r="1135" s="161" customFormat="1" ht="36" hidden="1" customHeight="1" spans="1:6">
      <c r="A1135" s="497" t="s">
        <v>2115</v>
      </c>
      <c r="B1135" s="498" t="s">
        <v>2116</v>
      </c>
      <c r="C1135" s="499">
        <v>0</v>
      </c>
      <c r="D1135" s="499" t="s">
        <v>59</v>
      </c>
      <c r="E1135" s="500">
        <f t="shared" si="34"/>
        <v>0</v>
      </c>
      <c r="F1135" s="454" t="str">
        <f t="shared" si="35"/>
        <v>否</v>
      </c>
    </row>
    <row r="1136" s="161" customFormat="1" ht="36" hidden="1" customHeight="1" spans="1:6">
      <c r="A1136" s="497" t="s">
        <v>2117</v>
      </c>
      <c r="B1136" s="498" t="s">
        <v>2118</v>
      </c>
      <c r="C1136" s="499">
        <v>0</v>
      </c>
      <c r="D1136" s="499" t="s">
        <v>59</v>
      </c>
      <c r="E1136" s="500">
        <f t="shared" si="34"/>
        <v>0</v>
      </c>
      <c r="F1136" s="454" t="str">
        <f t="shared" si="35"/>
        <v>否</v>
      </c>
    </row>
    <row r="1137" s="161" customFormat="1" ht="36" hidden="1" customHeight="1" spans="1:6">
      <c r="A1137" s="497" t="s">
        <v>2119</v>
      </c>
      <c r="B1137" s="498" t="s">
        <v>2120</v>
      </c>
      <c r="C1137" s="499">
        <v>0</v>
      </c>
      <c r="D1137" s="499" t="s">
        <v>59</v>
      </c>
      <c r="E1137" s="500">
        <f t="shared" si="34"/>
        <v>0</v>
      </c>
      <c r="F1137" s="454" t="str">
        <f t="shared" si="35"/>
        <v>否</v>
      </c>
    </row>
    <row r="1138" s="161" customFormat="1" ht="36" hidden="1" customHeight="1" spans="1:6">
      <c r="A1138" s="495" t="s">
        <v>2121</v>
      </c>
      <c r="B1138" s="496" t="s">
        <v>2122</v>
      </c>
      <c r="C1138" s="499">
        <v>0</v>
      </c>
      <c r="D1138" s="499">
        <v>0</v>
      </c>
      <c r="E1138" s="500">
        <f t="shared" si="34"/>
        <v>0</v>
      </c>
      <c r="F1138" s="454" t="str">
        <f t="shared" si="35"/>
        <v>否</v>
      </c>
    </row>
    <row r="1139" s="161" customFormat="1" ht="36" hidden="1" customHeight="1" spans="1:6">
      <c r="A1139" s="317" t="s">
        <v>2123</v>
      </c>
      <c r="B1139" s="498" t="s">
        <v>2124</v>
      </c>
      <c r="C1139" s="499">
        <v>0</v>
      </c>
      <c r="D1139" s="499" t="s">
        <v>59</v>
      </c>
      <c r="E1139" s="500">
        <f t="shared" si="34"/>
        <v>0</v>
      </c>
      <c r="F1139" s="454" t="str">
        <f t="shared" si="35"/>
        <v>否</v>
      </c>
    </row>
    <row r="1140" s="161" customFormat="1" ht="36" hidden="1" customHeight="1" spans="1:6">
      <c r="A1140" s="317" t="s">
        <v>2125</v>
      </c>
      <c r="B1140" s="498" t="s">
        <v>2120</v>
      </c>
      <c r="C1140" s="499">
        <v>0</v>
      </c>
      <c r="D1140" s="499" t="s">
        <v>59</v>
      </c>
      <c r="E1140" s="500">
        <f t="shared" si="34"/>
        <v>0</v>
      </c>
      <c r="F1140" s="454" t="str">
        <f t="shared" si="35"/>
        <v>否</v>
      </c>
    </row>
    <row r="1141" s="161" customFormat="1" ht="36" customHeight="1" spans="1:6">
      <c r="A1141" s="495" t="s">
        <v>112</v>
      </c>
      <c r="B1141" s="496" t="s">
        <v>113</v>
      </c>
      <c r="C1141" s="499">
        <v>0</v>
      </c>
      <c r="D1141" s="499">
        <v>0</v>
      </c>
      <c r="E1141" s="500">
        <f t="shared" si="34"/>
        <v>0</v>
      </c>
      <c r="F1141" s="454" t="str">
        <f t="shared" si="35"/>
        <v>是</v>
      </c>
    </row>
    <row r="1142" s="161" customFormat="1" ht="36" hidden="1" customHeight="1" spans="1:6">
      <c r="A1142" s="495" t="s">
        <v>2126</v>
      </c>
      <c r="B1142" s="496" t="s">
        <v>2127</v>
      </c>
      <c r="C1142" s="499">
        <v>0</v>
      </c>
      <c r="D1142" s="499" t="s">
        <v>59</v>
      </c>
      <c r="E1142" s="500">
        <f t="shared" si="34"/>
        <v>0</v>
      </c>
      <c r="F1142" s="454" t="str">
        <f t="shared" si="35"/>
        <v>否</v>
      </c>
    </row>
    <row r="1143" s="161" customFormat="1" ht="36" hidden="1" customHeight="1" spans="1:6">
      <c r="A1143" s="495" t="s">
        <v>2128</v>
      </c>
      <c r="B1143" s="496" t="s">
        <v>2129</v>
      </c>
      <c r="C1143" s="499">
        <v>0</v>
      </c>
      <c r="D1143" s="499" t="s">
        <v>59</v>
      </c>
      <c r="E1143" s="500">
        <f t="shared" si="34"/>
        <v>0</v>
      </c>
      <c r="F1143" s="454" t="str">
        <f t="shared" si="35"/>
        <v>否</v>
      </c>
    </row>
    <row r="1144" s="161" customFormat="1" ht="36" hidden="1" customHeight="1" spans="1:6">
      <c r="A1144" s="495" t="s">
        <v>2130</v>
      </c>
      <c r="B1144" s="496" t="s">
        <v>2131</v>
      </c>
      <c r="C1144" s="499">
        <v>0</v>
      </c>
      <c r="D1144" s="499" t="s">
        <v>59</v>
      </c>
      <c r="E1144" s="500">
        <f t="shared" si="34"/>
        <v>0</v>
      </c>
      <c r="F1144" s="454" t="str">
        <f t="shared" si="35"/>
        <v>否</v>
      </c>
    </row>
    <row r="1145" s="161" customFormat="1" ht="36" hidden="1" customHeight="1" spans="1:6">
      <c r="A1145" s="495" t="s">
        <v>2132</v>
      </c>
      <c r="B1145" s="496" t="s">
        <v>2133</v>
      </c>
      <c r="C1145" s="499">
        <v>0</v>
      </c>
      <c r="D1145" s="499" t="s">
        <v>59</v>
      </c>
      <c r="E1145" s="500">
        <f t="shared" si="34"/>
        <v>0</v>
      </c>
      <c r="F1145" s="454" t="str">
        <f t="shared" si="35"/>
        <v>否</v>
      </c>
    </row>
    <row r="1146" s="161" customFormat="1" ht="36" hidden="1" customHeight="1" spans="1:6">
      <c r="A1146" s="495" t="s">
        <v>2134</v>
      </c>
      <c r="B1146" s="496" t="s">
        <v>2135</v>
      </c>
      <c r="C1146" s="499">
        <v>0</v>
      </c>
      <c r="D1146" s="499" t="s">
        <v>59</v>
      </c>
      <c r="E1146" s="500">
        <f t="shared" si="34"/>
        <v>0</v>
      </c>
      <c r="F1146" s="454" t="str">
        <f t="shared" si="35"/>
        <v>否</v>
      </c>
    </row>
    <row r="1147" s="161" customFormat="1" ht="36" hidden="1" customHeight="1" spans="1:6">
      <c r="A1147" s="495" t="s">
        <v>2136</v>
      </c>
      <c r="B1147" s="496" t="s">
        <v>2137</v>
      </c>
      <c r="C1147" s="499">
        <v>0</v>
      </c>
      <c r="D1147" s="499" t="s">
        <v>59</v>
      </c>
      <c r="E1147" s="500">
        <f t="shared" si="34"/>
        <v>0</v>
      </c>
      <c r="F1147" s="454" t="str">
        <f t="shared" si="35"/>
        <v>否</v>
      </c>
    </row>
    <row r="1148" s="161" customFormat="1" ht="36" hidden="1" customHeight="1" spans="1:6">
      <c r="A1148" s="495" t="s">
        <v>2138</v>
      </c>
      <c r="B1148" s="496" t="s">
        <v>2139</v>
      </c>
      <c r="C1148" s="499">
        <v>0</v>
      </c>
      <c r="D1148" s="499" t="s">
        <v>59</v>
      </c>
      <c r="E1148" s="500">
        <f t="shared" si="34"/>
        <v>0</v>
      </c>
      <c r="F1148" s="454" t="str">
        <f t="shared" si="35"/>
        <v>否</v>
      </c>
    </row>
    <row r="1149" s="161" customFormat="1" ht="36" hidden="1" customHeight="1" spans="1:6">
      <c r="A1149" s="495" t="s">
        <v>2140</v>
      </c>
      <c r="B1149" s="496" t="s">
        <v>2141</v>
      </c>
      <c r="C1149" s="499">
        <v>0</v>
      </c>
      <c r="D1149" s="499" t="s">
        <v>59</v>
      </c>
      <c r="E1149" s="500">
        <f t="shared" si="34"/>
        <v>0</v>
      </c>
      <c r="F1149" s="454" t="str">
        <f t="shared" si="35"/>
        <v>否</v>
      </c>
    </row>
    <row r="1150" s="161" customFormat="1" ht="36" hidden="1" customHeight="1" spans="1:6">
      <c r="A1150" s="495" t="s">
        <v>2142</v>
      </c>
      <c r="B1150" s="496" t="s">
        <v>2143</v>
      </c>
      <c r="C1150" s="499">
        <v>0</v>
      </c>
      <c r="D1150" s="499" t="s">
        <v>59</v>
      </c>
      <c r="E1150" s="500">
        <f t="shared" si="34"/>
        <v>0</v>
      </c>
      <c r="F1150" s="454" t="str">
        <f t="shared" si="35"/>
        <v>否</v>
      </c>
    </row>
    <row r="1151" s="161" customFormat="1" ht="36" customHeight="1" spans="1:6">
      <c r="A1151" s="495" t="s">
        <v>114</v>
      </c>
      <c r="B1151" s="496" t="s">
        <v>115</v>
      </c>
      <c r="C1151" s="322">
        <f>C1152+C1179+C1194</f>
        <v>1035.904131</v>
      </c>
      <c r="D1151" s="322">
        <f>D1152+D1179+D1194</f>
        <v>5640.295741</v>
      </c>
      <c r="E1151" s="330">
        <f t="shared" si="34"/>
        <v>4.44480475770977</v>
      </c>
      <c r="F1151" s="454" t="str">
        <f t="shared" si="35"/>
        <v>是</v>
      </c>
    </row>
    <row r="1152" s="161" customFormat="1" ht="36" customHeight="1" spans="1:6">
      <c r="A1152" s="495" t="s">
        <v>2144</v>
      </c>
      <c r="B1152" s="496" t="s">
        <v>2145</v>
      </c>
      <c r="C1152" s="505">
        <f>SUM(C1153:C1178)</f>
        <v>905.404131</v>
      </c>
      <c r="D1152" s="505">
        <f>SUM(D1153:D1178)</f>
        <v>5588.695741</v>
      </c>
      <c r="E1152" s="506">
        <f t="shared" si="34"/>
        <v>5.17259801413475</v>
      </c>
      <c r="F1152" s="454" t="str">
        <f t="shared" si="35"/>
        <v>是</v>
      </c>
    </row>
    <row r="1153" s="161" customFormat="1" ht="36" customHeight="1" spans="1:6">
      <c r="A1153" s="497" t="s">
        <v>2146</v>
      </c>
      <c r="B1153" s="498" t="s">
        <v>156</v>
      </c>
      <c r="C1153" s="499">
        <v>553.590898000002</v>
      </c>
      <c r="D1153" s="499">
        <v>529.314446</v>
      </c>
      <c r="E1153" s="500">
        <f t="shared" si="34"/>
        <v>-0.0438526935462763</v>
      </c>
      <c r="F1153" s="454" t="str">
        <f t="shared" si="35"/>
        <v>是</v>
      </c>
    </row>
    <row r="1154" s="161" customFormat="1" ht="36" hidden="1" customHeight="1" spans="1:6">
      <c r="A1154" s="497" t="s">
        <v>2147</v>
      </c>
      <c r="B1154" s="498" t="s">
        <v>158</v>
      </c>
      <c r="C1154" s="499">
        <v>0</v>
      </c>
      <c r="D1154" s="499" t="s">
        <v>59</v>
      </c>
      <c r="E1154" s="500">
        <f t="shared" si="34"/>
        <v>0</v>
      </c>
      <c r="F1154" s="454" t="str">
        <f t="shared" si="35"/>
        <v>否</v>
      </c>
    </row>
    <row r="1155" s="161" customFormat="1" ht="36" hidden="1" customHeight="1" spans="1:6">
      <c r="A1155" s="497" t="s">
        <v>2148</v>
      </c>
      <c r="B1155" s="498" t="s">
        <v>160</v>
      </c>
      <c r="C1155" s="499">
        <v>0</v>
      </c>
      <c r="D1155" s="499" t="s">
        <v>59</v>
      </c>
      <c r="E1155" s="500">
        <f t="shared" si="34"/>
        <v>0</v>
      </c>
      <c r="F1155" s="454" t="str">
        <f t="shared" si="35"/>
        <v>否</v>
      </c>
    </row>
    <row r="1156" s="161" customFormat="1" ht="36" hidden="1" customHeight="1" spans="1:6">
      <c r="A1156" s="497" t="s">
        <v>2149</v>
      </c>
      <c r="B1156" s="498" t="s">
        <v>2150</v>
      </c>
      <c r="C1156" s="499">
        <v>0</v>
      </c>
      <c r="D1156" s="499" t="s">
        <v>59</v>
      </c>
      <c r="E1156" s="500">
        <f t="shared" si="34"/>
        <v>0</v>
      </c>
      <c r="F1156" s="454" t="str">
        <f t="shared" si="35"/>
        <v>否</v>
      </c>
    </row>
    <row r="1157" s="161" customFormat="1" ht="36" customHeight="1" spans="1:6">
      <c r="A1157" s="497" t="s">
        <v>2151</v>
      </c>
      <c r="B1157" s="498" t="s">
        <v>2152</v>
      </c>
      <c r="C1157" s="499">
        <v>0</v>
      </c>
      <c r="D1157" s="499">
        <v>3000</v>
      </c>
      <c r="E1157" s="500">
        <f t="shared" ref="E1157:E1220" si="36">IF(C1157&lt;0,"",IFERROR(D1157/C1157-1,0))</f>
        <v>0</v>
      </c>
      <c r="F1157" s="454" t="str">
        <f t="shared" ref="F1157:F1220" si="37">IF(LEN(A1157)=3,"是",IF(B1157&lt;&gt;"",IF(SUM(C1157:D1157)&lt;&gt;0,"是","否"),"是"))</f>
        <v>是</v>
      </c>
    </row>
    <row r="1158" s="161" customFormat="1" ht="36" hidden="1" customHeight="1" spans="1:6">
      <c r="A1158" s="497" t="s">
        <v>2153</v>
      </c>
      <c r="B1158" s="498" t="s">
        <v>2154</v>
      </c>
      <c r="C1158" s="499">
        <v>0</v>
      </c>
      <c r="D1158" s="499" t="s">
        <v>59</v>
      </c>
      <c r="E1158" s="500">
        <f t="shared" si="36"/>
        <v>0</v>
      </c>
      <c r="F1158" s="454" t="str">
        <f t="shared" si="37"/>
        <v>否</v>
      </c>
    </row>
    <row r="1159" s="161" customFormat="1" ht="36" hidden="1" customHeight="1" spans="1:6">
      <c r="A1159" s="497" t="s">
        <v>2155</v>
      </c>
      <c r="B1159" s="498" t="s">
        <v>2156</v>
      </c>
      <c r="C1159" s="499">
        <v>0</v>
      </c>
      <c r="D1159" s="499" t="s">
        <v>59</v>
      </c>
      <c r="E1159" s="500">
        <f t="shared" si="36"/>
        <v>0</v>
      </c>
      <c r="F1159" s="454" t="str">
        <f t="shared" si="37"/>
        <v>否</v>
      </c>
    </row>
    <row r="1160" s="161" customFormat="1" ht="36" customHeight="1" spans="1:6">
      <c r="A1160" s="497" t="s">
        <v>2157</v>
      </c>
      <c r="B1160" s="498" t="s">
        <v>2158</v>
      </c>
      <c r="C1160" s="499">
        <v>0</v>
      </c>
      <c r="D1160" s="499">
        <v>35.34</v>
      </c>
      <c r="E1160" s="500">
        <f t="shared" si="36"/>
        <v>0</v>
      </c>
      <c r="F1160" s="454" t="str">
        <f t="shared" si="37"/>
        <v>是</v>
      </c>
    </row>
    <row r="1161" s="161" customFormat="1" ht="36" customHeight="1" spans="1:6">
      <c r="A1161" s="497" t="s">
        <v>2159</v>
      </c>
      <c r="B1161" s="498" t="s">
        <v>2160</v>
      </c>
      <c r="C1161" s="499">
        <v>0</v>
      </c>
      <c r="D1161" s="499">
        <v>1700</v>
      </c>
      <c r="E1161" s="500">
        <f t="shared" si="36"/>
        <v>0</v>
      </c>
      <c r="F1161" s="454" t="str">
        <f t="shared" si="37"/>
        <v>是</v>
      </c>
    </row>
    <row r="1162" s="161" customFormat="1" ht="36" hidden="1" customHeight="1" spans="1:6">
      <c r="A1162" s="497" t="s">
        <v>2161</v>
      </c>
      <c r="B1162" s="498" t="s">
        <v>2162</v>
      </c>
      <c r="C1162" s="499">
        <v>0</v>
      </c>
      <c r="D1162" s="499" t="s">
        <v>59</v>
      </c>
      <c r="E1162" s="500">
        <f t="shared" si="36"/>
        <v>0</v>
      </c>
      <c r="F1162" s="454" t="str">
        <f t="shared" si="37"/>
        <v>否</v>
      </c>
    </row>
    <row r="1163" s="161" customFormat="1" ht="36" hidden="1" customHeight="1" spans="1:6">
      <c r="A1163" s="497" t="s">
        <v>2163</v>
      </c>
      <c r="B1163" s="498" t="s">
        <v>2164</v>
      </c>
      <c r="C1163" s="499">
        <v>0</v>
      </c>
      <c r="D1163" s="499" t="s">
        <v>59</v>
      </c>
      <c r="E1163" s="500">
        <f t="shared" si="36"/>
        <v>0</v>
      </c>
      <c r="F1163" s="454" t="str">
        <f t="shared" si="37"/>
        <v>否</v>
      </c>
    </row>
    <row r="1164" s="161" customFormat="1" ht="36" hidden="1" customHeight="1" spans="1:6">
      <c r="A1164" s="497" t="s">
        <v>2165</v>
      </c>
      <c r="B1164" s="498" t="s">
        <v>2166</v>
      </c>
      <c r="C1164" s="499">
        <v>0</v>
      </c>
      <c r="D1164" s="499" t="s">
        <v>59</v>
      </c>
      <c r="E1164" s="500">
        <f t="shared" si="36"/>
        <v>0</v>
      </c>
      <c r="F1164" s="454" t="str">
        <f t="shared" si="37"/>
        <v>否</v>
      </c>
    </row>
    <row r="1165" s="161" customFormat="1" ht="36" hidden="1" customHeight="1" spans="1:6">
      <c r="A1165" s="497" t="s">
        <v>2167</v>
      </c>
      <c r="B1165" s="498" t="s">
        <v>2168</v>
      </c>
      <c r="C1165" s="499">
        <v>0</v>
      </c>
      <c r="D1165" s="499" t="s">
        <v>59</v>
      </c>
      <c r="E1165" s="500">
        <f t="shared" si="36"/>
        <v>0</v>
      </c>
      <c r="F1165" s="454" t="str">
        <f t="shared" si="37"/>
        <v>否</v>
      </c>
    </row>
    <row r="1166" s="161" customFormat="1" ht="36" hidden="1" customHeight="1" spans="1:6">
      <c r="A1166" s="497" t="s">
        <v>2169</v>
      </c>
      <c r="B1166" s="498" t="s">
        <v>2170</v>
      </c>
      <c r="C1166" s="499">
        <v>0</v>
      </c>
      <c r="D1166" s="499" t="s">
        <v>59</v>
      </c>
      <c r="E1166" s="500">
        <f t="shared" si="36"/>
        <v>0</v>
      </c>
      <c r="F1166" s="454" t="str">
        <f t="shared" si="37"/>
        <v>否</v>
      </c>
    </row>
    <row r="1167" s="161" customFormat="1" ht="36" hidden="1" customHeight="1" spans="1:6">
      <c r="A1167" s="497" t="s">
        <v>2171</v>
      </c>
      <c r="B1167" s="498" t="s">
        <v>2172</v>
      </c>
      <c r="C1167" s="499">
        <v>0</v>
      </c>
      <c r="D1167" s="499" t="s">
        <v>59</v>
      </c>
      <c r="E1167" s="500">
        <f t="shared" si="36"/>
        <v>0</v>
      </c>
      <c r="F1167" s="454" t="str">
        <f t="shared" si="37"/>
        <v>否</v>
      </c>
    </row>
    <row r="1168" s="161" customFormat="1" ht="36" hidden="1" customHeight="1" spans="1:6">
      <c r="A1168" s="497" t="s">
        <v>2173</v>
      </c>
      <c r="B1168" s="498" t="s">
        <v>2174</v>
      </c>
      <c r="C1168" s="499">
        <v>0</v>
      </c>
      <c r="D1168" s="499" t="s">
        <v>59</v>
      </c>
      <c r="E1168" s="500">
        <f t="shared" si="36"/>
        <v>0</v>
      </c>
      <c r="F1168" s="454" t="str">
        <f t="shared" si="37"/>
        <v>否</v>
      </c>
    </row>
    <row r="1169" s="161" customFormat="1" ht="36" hidden="1" customHeight="1" spans="1:6">
      <c r="A1169" s="497" t="s">
        <v>2175</v>
      </c>
      <c r="B1169" s="498" t="s">
        <v>2176</v>
      </c>
      <c r="C1169" s="499">
        <v>0</v>
      </c>
      <c r="D1169" s="499" t="s">
        <v>59</v>
      </c>
      <c r="E1169" s="500">
        <f t="shared" si="36"/>
        <v>0</v>
      </c>
      <c r="F1169" s="454" t="str">
        <f t="shared" si="37"/>
        <v>否</v>
      </c>
    </row>
    <row r="1170" s="161" customFormat="1" ht="36" hidden="1" customHeight="1" spans="1:6">
      <c r="A1170" s="497" t="s">
        <v>2177</v>
      </c>
      <c r="B1170" s="498" t="s">
        <v>2178</v>
      </c>
      <c r="C1170" s="499">
        <v>0</v>
      </c>
      <c r="D1170" s="499" t="s">
        <v>59</v>
      </c>
      <c r="E1170" s="500">
        <f t="shared" si="36"/>
        <v>0</v>
      </c>
      <c r="F1170" s="454" t="str">
        <f t="shared" si="37"/>
        <v>否</v>
      </c>
    </row>
    <row r="1171" s="161" customFormat="1" ht="36" hidden="1" customHeight="1" spans="1:6">
      <c r="A1171" s="497" t="s">
        <v>2179</v>
      </c>
      <c r="B1171" s="498" t="s">
        <v>2180</v>
      </c>
      <c r="C1171" s="499">
        <v>0</v>
      </c>
      <c r="D1171" s="499" t="s">
        <v>59</v>
      </c>
      <c r="E1171" s="500">
        <f t="shared" si="36"/>
        <v>0</v>
      </c>
      <c r="F1171" s="454" t="str">
        <f t="shared" si="37"/>
        <v>否</v>
      </c>
    </row>
    <row r="1172" s="161" customFormat="1" ht="36" hidden="1" customHeight="1" spans="1:6">
      <c r="A1172" s="497" t="s">
        <v>2181</v>
      </c>
      <c r="B1172" s="498" t="s">
        <v>2182</v>
      </c>
      <c r="C1172" s="499">
        <v>0</v>
      </c>
      <c r="D1172" s="499" t="s">
        <v>59</v>
      </c>
      <c r="E1172" s="500">
        <f t="shared" si="36"/>
        <v>0</v>
      </c>
      <c r="F1172" s="454" t="str">
        <f t="shared" si="37"/>
        <v>否</v>
      </c>
    </row>
    <row r="1173" s="161" customFormat="1" ht="36" hidden="1" customHeight="1" spans="1:6">
      <c r="A1173" s="497" t="s">
        <v>2183</v>
      </c>
      <c r="B1173" s="498" t="s">
        <v>2184</v>
      </c>
      <c r="C1173" s="499">
        <v>0</v>
      </c>
      <c r="D1173" s="499" t="s">
        <v>59</v>
      </c>
      <c r="E1173" s="500">
        <f t="shared" si="36"/>
        <v>0</v>
      </c>
      <c r="F1173" s="454" t="str">
        <f t="shared" si="37"/>
        <v>否</v>
      </c>
    </row>
    <row r="1174" s="161" customFormat="1" ht="36" hidden="1" customHeight="1" spans="1:6">
      <c r="A1174" s="497" t="s">
        <v>2185</v>
      </c>
      <c r="B1174" s="498" t="s">
        <v>2186</v>
      </c>
      <c r="C1174" s="499">
        <v>0</v>
      </c>
      <c r="D1174" s="499" t="s">
        <v>59</v>
      </c>
      <c r="E1174" s="500">
        <f t="shared" si="36"/>
        <v>0</v>
      </c>
      <c r="F1174" s="454" t="str">
        <f t="shared" si="37"/>
        <v>否</v>
      </c>
    </row>
    <row r="1175" s="161" customFormat="1" ht="36" hidden="1" customHeight="1" spans="1:6">
      <c r="A1175" s="497" t="s">
        <v>2187</v>
      </c>
      <c r="B1175" s="498" t="s">
        <v>2188</v>
      </c>
      <c r="C1175" s="499">
        <v>0</v>
      </c>
      <c r="D1175" s="499" t="s">
        <v>59</v>
      </c>
      <c r="E1175" s="500">
        <f t="shared" si="36"/>
        <v>0</v>
      </c>
      <c r="F1175" s="454" t="str">
        <f t="shared" si="37"/>
        <v>否</v>
      </c>
    </row>
    <row r="1176" s="161" customFormat="1" ht="36" hidden="1" customHeight="1" spans="1:6">
      <c r="A1176" s="497" t="s">
        <v>2189</v>
      </c>
      <c r="B1176" s="498" t="s">
        <v>2190</v>
      </c>
      <c r="C1176" s="499">
        <v>0</v>
      </c>
      <c r="D1176" s="499" t="s">
        <v>59</v>
      </c>
      <c r="E1176" s="500">
        <f t="shared" si="36"/>
        <v>0</v>
      </c>
      <c r="F1176" s="454" t="str">
        <f t="shared" si="37"/>
        <v>否</v>
      </c>
    </row>
    <row r="1177" s="161" customFormat="1" ht="36" customHeight="1" spans="1:6">
      <c r="A1177" s="497" t="s">
        <v>2191</v>
      </c>
      <c r="B1177" s="498" t="s">
        <v>174</v>
      </c>
      <c r="C1177" s="499">
        <v>335.873232999998</v>
      </c>
      <c r="D1177" s="499">
        <v>324.041295</v>
      </c>
      <c r="E1177" s="500">
        <f t="shared" si="36"/>
        <v>-0.0352273918773338</v>
      </c>
      <c r="F1177" s="454" t="str">
        <f t="shared" si="37"/>
        <v>是</v>
      </c>
    </row>
    <row r="1178" s="161" customFormat="1" ht="36" customHeight="1" spans="1:6">
      <c r="A1178" s="497" t="s">
        <v>2192</v>
      </c>
      <c r="B1178" s="498" t="s">
        <v>2193</v>
      </c>
      <c r="C1178" s="499">
        <v>15.94</v>
      </c>
      <c r="D1178" s="499" t="s">
        <v>59</v>
      </c>
      <c r="E1178" s="500">
        <f t="shared" si="36"/>
        <v>0</v>
      </c>
      <c r="F1178" s="454" t="str">
        <f t="shared" si="37"/>
        <v>是</v>
      </c>
    </row>
    <row r="1179" s="161" customFormat="1" ht="36" customHeight="1" spans="1:6">
      <c r="A1179" s="495" t="s">
        <v>2194</v>
      </c>
      <c r="B1179" s="496" t="s">
        <v>2195</v>
      </c>
      <c r="C1179" s="505">
        <f>SUM(C1180:C1193)</f>
        <v>96.6</v>
      </c>
      <c r="D1179" s="505">
        <f>SUM(D1180:D1193)</f>
        <v>51.6</v>
      </c>
      <c r="E1179" s="506">
        <f t="shared" si="36"/>
        <v>-0.46583850931677</v>
      </c>
      <c r="F1179" s="454" t="str">
        <f t="shared" si="37"/>
        <v>是</v>
      </c>
    </row>
    <row r="1180" s="161" customFormat="1" ht="36" customHeight="1" spans="1:6">
      <c r="A1180" s="497" t="s">
        <v>2196</v>
      </c>
      <c r="B1180" s="498" t="s">
        <v>156</v>
      </c>
      <c r="C1180" s="499">
        <v>20</v>
      </c>
      <c r="D1180" s="499">
        <v>23.8</v>
      </c>
      <c r="E1180" s="500">
        <f t="shared" si="36"/>
        <v>0.19</v>
      </c>
      <c r="F1180" s="454" t="str">
        <f t="shared" si="37"/>
        <v>是</v>
      </c>
    </row>
    <row r="1181" s="161" customFormat="1" ht="36" hidden="1" customHeight="1" spans="1:6">
      <c r="A1181" s="497" t="s">
        <v>2197</v>
      </c>
      <c r="B1181" s="498" t="s">
        <v>158</v>
      </c>
      <c r="C1181" s="499">
        <v>0</v>
      </c>
      <c r="D1181" s="499" t="s">
        <v>59</v>
      </c>
      <c r="E1181" s="500">
        <f t="shared" si="36"/>
        <v>0</v>
      </c>
      <c r="F1181" s="454" t="str">
        <f t="shared" si="37"/>
        <v>否</v>
      </c>
    </row>
    <row r="1182" s="161" customFormat="1" ht="36" hidden="1" customHeight="1" spans="1:6">
      <c r="A1182" s="497" t="s">
        <v>2198</v>
      </c>
      <c r="B1182" s="498" t="s">
        <v>160</v>
      </c>
      <c r="C1182" s="499">
        <v>0</v>
      </c>
      <c r="D1182" s="499" t="s">
        <v>59</v>
      </c>
      <c r="E1182" s="500">
        <f t="shared" si="36"/>
        <v>0</v>
      </c>
      <c r="F1182" s="454" t="str">
        <f t="shared" si="37"/>
        <v>否</v>
      </c>
    </row>
    <row r="1183" s="161" customFormat="1" ht="36" customHeight="1" spans="1:6">
      <c r="A1183" s="497" t="s">
        <v>2199</v>
      </c>
      <c r="B1183" s="498" t="s">
        <v>2200</v>
      </c>
      <c r="C1183" s="499">
        <v>31.6</v>
      </c>
      <c r="D1183" s="499">
        <v>27.8</v>
      </c>
      <c r="E1183" s="500">
        <f t="shared" si="36"/>
        <v>-0.120253164556962</v>
      </c>
      <c r="F1183" s="454" t="str">
        <f t="shared" si="37"/>
        <v>是</v>
      </c>
    </row>
    <row r="1184" s="161" customFormat="1" ht="36" hidden="1" customHeight="1" spans="1:6">
      <c r="A1184" s="497" t="s">
        <v>2201</v>
      </c>
      <c r="B1184" s="498" t="s">
        <v>2202</v>
      </c>
      <c r="C1184" s="499">
        <v>0</v>
      </c>
      <c r="D1184" s="499" t="s">
        <v>59</v>
      </c>
      <c r="E1184" s="500">
        <f t="shared" si="36"/>
        <v>0</v>
      </c>
      <c r="F1184" s="454" t="str">
        <f t="shared" si="37"/>
        <v>否</v>
      </c>
    </row>
    <row r="1185" s="161" customFormat="1" ht="36" hidden="1" customHeight="1" spans="1:6">
      <c r="A1185" s="497" t="s">
        <v>2203</v>
      </c>
      <c r="B1185" s="498" t="s">
        <v>2204</v>
      </c>
      <c r="C1185" s="499">
        <v>0</v>
      </c>
      <c r="D1185" s="499" t="s">
        <v>59</v>
      </c>
      <c r="E1185" s="500">
        <f t="shared" si="36"/>
        <v>0</v>
      </c>
      <c r="F1185" s="454" t="str">
        <f t="shared" si="37"/>
        <v>否</v>
      </c>
    </row>
    <row r="1186" s="161" customFormat="1" ht="36" hidden="1" customHeight="1" spans="1:6">
      <c r="A1186" s="497" t="s">
        <v>2205</v>
      </c>
      <c r="B1186" s="498" t="s">
        <v>2206</v>
      </c>
      <c r="C1186" s="499">
        <v>0</v>
      </c>
      <c r="D1186" s="499" t="s">
        <v>59</v>
      </c>
      <c r="E1186" s="500">
        <f t="shared" si="36"/>
        <v>0</v>
      </c>
      <c r="F1186" s="454" t="str">
        <f t="shared" si="37"/>
        <v>否</v>
      </c>
    </row>
    <row r="1187" s="161" customFormat="1" ht="36" customHeight="1" spans="1:6">
      <c r="A1187" s="497" t="s">
        <v>2207</v>
      </c>
      <c r="B1187" s="498" t="s">
        <v>2208</v>
      </c>
      <c r="C1187" s="499">
        <v>35</v>
      </c>
      <c r="D1187" s="499" t="s">
        <v>59</v>
      </c>
      <c r="E1187" s="500">
        <f t="shared" si="36"/>
        <v>0</v>
      </c>
      <c r="F1187" s="454" t="str">
        <f t="shared" si="37"/>
        <v>是</v>
      </c>
    </row>
    <row r="1188" s="161" customFormat="1" ht="36" hidden="1" customHeight="1" spans="1:6">
      <c r="A1188" s="497" t="s">
        <v>2209</v>
      </c>
      <c r="B1188" s="498" t="s">
        <v>2210</v>
      </c>
      <c r="C1188" s="499">
        <v>0</v>
      </c>
      <c r="D1188" s="499" t="s">
        <v>59</v>
      </c>
      <c r="E1188" s="500">
        <f t="shared" si="36"/>
        <v>0</v>
      </c>
      <c r="F1188" s="454" t="str">
        <f t="shared" si="37"/>
        <v>否</v>
      </c>
    </row>
    <row r="1189" s="161" customFormat="1" ht="36" hidden="1" customHeight="1" spans="1:6">
      <c r="A1189" s="497" t="s">
        <v>2211</v>
      </c>
      <c r="B1189" s="498" t="s">
        <v>2212</v>
      </c>
      <c r="C1189" s="499">
        <v>0</v>
      </c>
      <c r="D1189" s="499" t="s">
        <v>59</v>
      </c>
      <c r="E1189" s="500">
        <f t="shared" si="36"/>
        <v>0</v>
      </c>
      <c r="F1189" s="454" t="str">
        <f t="shared" si="37"/>
        <v>否</v>
      </c>
    </row>
    <row r="1190" s="161" customFormat="1" ht="36" hidden="1" customHeight="1" spans="1:6">
      <c r="A1190" s="497" t="s">
        <v>2213</v>
      </c>
      <c r="B1190" s="498" t="s">
        <v>2214</v>
      </c>
      <c r="C1190" s="499">
        <v>0</v>
      </c>
      <c r="D1190" s="499" t="s">
        <v>59</v>
      </c>
      <c r="E1190" s="500">
        <f t="shared" si="36"/>
        <v>0</v>
      </c>
      <c r="F1190" s="454" t="str">
        <f t="shared" si="37"/>
        <v>否</v>
      </c>
    </row>
    <row r="1191" s="161" customFormat="1" ht="36" hidden="1" customHeight="1" spans="1:6">
      <c r="A1191" s="497" t="s">
        <v>2215</v>
      </c>
      <c r="B1191" s="498" t="s">
        <v>2216</v>
      </c>
      <c r="C1191" s="499">
        <v>0</v>
      </c>
      <c r="D1191" s="499" t="s">
        <v>59</v>
      </c>
      <c r="E1191" s="500">
        <f t="shared" si="36"/>
        <v>0</v>
      </c>
      <c r="F1191" s="454" t="str">
        <f t="shared" si="37"/>
        <v>否</v>
      </c>
    </row>
    <row r="1192" s="161" customFormat="1" ht="36" hidden="1" customHeight="1" spans="1:6">
      <c r="A1192" s="497" t="s">
        <v>2217</v>
      </c>
      <c r="B1192" s="498" t="s">
        <v>2218</v>
      </c>
      <c r="C1192" s="499">
        <v>0</v>
      </c>
      <c r="D1192" s="499" t="s">
        <v>59</v>
      </c>
      <c r="E1192" s="500">
        <f t="shared" si="36"/>
        <v>0</v>
      </c>
      <c r="F1192" s="454" t="str">
        <f t="shared" si="37"/>
        <v>否</v>
      </c>
    </row>
    <row r="1193" s="161" customFormat="1" ht="36" customHeight="1" spans="1:6">
      <c r="A1193" s="497" t="s">
        <v>2219</v>
      </c>
      <c r="B1193" s="498" t="s">
        <v>2220</v>
      </c>
      <c r="C1193" s="499">
        <v>10</v>
      </c>
      <c r="D1193" s="499" t="s">
        <v>59</v>
      </c>
      <c r="E1193" s="500">
        <f t="shared" si="36"/>
        <v>0</v>
      </c>
      <c r="F1193" s="454" t="str">
        <f t="shared" si="37"/>
        <v>是</v>
      </c>
    </row>
    <row r="1194" s="161" customFormat="1" ht="36" customHeight="1" spans="1:6">
      <c r="A1194" s="495" t="s">
        <v>2221</v>
      </c>
      <c r="B1194" s="496" t="s">
        <v>2222</v>
      </c>
      <c r="C1194" s="499">
        <f>C1195</f>
        <v>33.9</v>
      </c>
      <c r="D1194" s="499">
        <f>D1195</f>
        <v>0</v>
      </c>
      <c r="E1194" s="500">
        <f t="shared" si="36"/>
        <v>-1</v>
      </c>
      <c r="F1194" s="454" t="str">
        <f t="shared" si="37"/>
        <v>是</v>
      </c>
    </row>
    <row r="1195" s="161" customFormat="1" ht="36" customHeight="1" spans="1:6">
      <c r="A1195" s="317" t="s">
        <v>2223</v>
      </c>
      <c r="B1195" s="498" t="s">
        <v>2224</v>
      </c>
      <c r="C1195" s="499">
        <v>33.9</v>
      </c>
      <c r="D1195" s="499"/>
      <c r="E1195" s="500">
        <f t="shared" si="36"/>
        <v>-1</v>
      </c>
      <c r="F1195" s="454" t="str">
        <f t="shared" si="37"/>
        <v>是</v>
      </c>
    </row>
    <row r="1196" s="161" customFormat="1" ht="36" customHeight="1" spans="1:6">
      <c r="A1196" s="495" t="s">
        <v>116</v>
      </c>
      <c r="B1196" s="496" t="s">
        <v>117</v>
      </c>
      <c r="C1196" s="322">
        <f>C1197+C1210+C1214</f>
        <v>7548.947374</v>
      </c>
      <c r="D1196" s="322">
        <f>D1197+D1210+D1214</f>
        <v>8687.869793</v>
      </c>
      <c r="E1196" s="330">
        <f t="shared" si="36"/>
        <v>0.150871686153577</v>
      </c>
      <c r="F1196" s="454" t="str">
        <f t="shared" si="37"/>
        <v>是</v>
      </c>
    </row>
    <row r="1197" s="161" customFormat="1" ht="36" customHeight="1" spans="1:6">
      <c r="A1197" s="495" t="s">
        <v>2225</v>
      </c>
      <c r="B1197" s="496" t="s">
        <v>2226</v>
      </c>
      <c r="C1197" s="505">
        <f>SUM(C1198:C1209)</f>
        <v>0</v>
      </c>
      <c r="D1197" s="505">
        <f>SUM(D1198:D1209)</f>
        <v>973.2007</v>
      </c>
      <c r="E1197" s="506">
        <f t="shared" si="36"/>
        <v>0</v>
      </c>
      <c r="F1197" s="454" t="str">
        <f t="shared" si="37"/>
        <v>是</v>
      </c>
    </row>
    <row r="1198" s="161" customFormat="1" ht="36" hidden="1" customHeight="1" spans="1:6">
      <c r="A1198" s="497" t="s">
        <v>2227</v>
      </c>
      <c r="B1198" s="498" t="s">
        <v>2228</v>
      </c>
      <c r="C1198" s="499">
        <v>0</v>
      </c>
      <c r="D1198" s="499" t="s">
        <v>59</v>
      </c>
      <c r="E1198" s="500">
        <f t="shared" si="36"/>
        <v>0</v>
      </c>
      <c r="F1198" s="454" t="str">
        <f t="shared" si="37"/>
        <v>否</v>
      </c>
    </row>
    <row r="1199" s="161" customFormat="1" ht="36" hidden="1" customHeight="1" spans="1:6">
      <c r="A1199" s="497" t="s">
        <v>2229</v>
      </c>
      <c r="B1199" s="498" t="s">
        <v>2230</v>
      </c>
      <c r="C1199" s="499">
        <v>0</v>
      </c>
      <c r="D1199" s="499" t="s">
        <v>59</v>
      </c>
      <c r="E1199" s="500">
        <f t="shared" si="36"/>
        <v>0</v>
      </c>
      <c r="F1199" s="454" t="str">
        <f t="shared" si="37"/>
        <v>否</v>
      </c>
    </row>
    <row r="1200" s="161" customFormat="1" ht="36" hidden="1" customHeight="1" spans="1:6">
      <c r="A1200" s="497" t="s">
        <v>2231</v>
      </c>
      <c r="B1200" s="498" t="s">
        <v>2232</v>
      </c>
      <c r="C1200" s="499">
        <v>0</v>
      </c>
      <c r="D1200" s="499" t="s">
        <v>59</v>
      </c>
      <c r="E1200" s="500">
        <f t="shared" si="36"/>
        <v>0</v>
      </c>
      <c r="F1200" s="454" t="str">
        <f t="shared" si="37"/>
        <v>否</v>
      </c>
    </row>
    <row r="1201" s="161" customFormat="1" ht="36" hidden="1" customHeight="1" spans="1:6">
      <c r="A1201" s="497" t="s">
        <v>2233</v>
      </c>
      <c r="B1201" s="498" t="s">
        <v>2234</v>
      </c>
      <c r="C1201" s="499">
        <v>0</v>
      </c>
      <c r="D1201" s="499" t="s">
        <v>59</v>
      </c>
      <c r="E1201" s="500">
        <f t="shared" si="36"/>
        <v>0</v>
      </c>
      <c r="F1201" s="454" t="str">
        <f t="shared" si="37"/>
        <v>否</v>
      </c>
    </row>
    <row r="1202" s="161" customFormat="1" ht="36" customHeight="1" spans="1:6">
      <c r="A1202" s="497" t="s">
        <v>2235</v>
      </c>
      <c r="B1202" s="498" t="s">
        <v>2236</v>
      </c>
      <c r="C1202" s="499">
        <v>0</v>
      </c>
      <c r="D1202" s="499">
        <v>973.2007</v>
      </c>
      <c r="E1202" s="500">
        <f t="shared" si="36"/>
        <v>0</v>
      </c>
      <c r="F1202" s="454" t="str">
        <f t="shared" si="37"/>
        <v>是</v>
      </c>
    </row>
    <row r="1203" s="161" customFormat="1" ht="36" hidden="1" customHeight="1" spans="1:6">
      <c r="A1203" s="497" t="s">
        <v>2237</v>
      </c>
      <c r="B1203" s="498" t="s">
        <v>2238</v>
      </c>
      <c r="C1203" s="499">
        <v>0</v>
      </c>
      <c r="D1203" s="499" t="s">
        <v>59</v>
      </c>
      <c r="E1203" s="500">
        <f t="shared" si="36"/>
        <v>0</v>
      </c>
      <c r="F1203" s="454" t="str">
        <f t="shared" si="37"/>
        <v>否</v>
      </c>
    </row>
    <row r="1204" s="161" customFormat="1" ht="36" hidden="1" customHeight="1" spans="1:6">
      <c r="A1204" s="497" t="s">
        <v>2239</v>
      </c>
      <c r="B1204" s="498" t="s">
        <v>2240</v>
      </c>
      <c r="C1204" s="499">
        <v>0</v>
      </c>
      <c r="D1204" s="499" t="s">
        <v>59</v>
      </c>
      <c r="E1204" s="500">
        <f t="shared" si="36"/>
        <v>0</v>
      </c>
      <c r="F1204" s="454" t="str">
        <f t="shared" si="37"/>
        <v>否</v>
      </c>
    </row>
    <row r="1205" s="161" customFormat="1" ht="36" hidden="1" customHeight="1" spans="1:6">
      <c r="A1205" s="497" t="s">
        <v>2241</v>
      </c>
      <c r="B1205" s="498" t="s">
        <v>2242</v>
      </c>
      <c r="C1205" s="499">
        <v>0</v>
      </c>
      <c r="D1205" s="499" t="s">
        <v>59</v>
      </c>
      <c r="E1205" s="500">
        <f t="shared" si="36"/>
        <v>0</v>
      </c>
      <c r="F1205" s="454" t="str">
        <f t="shared" si="37"/>
        <v>否</v>
      </c>
    </row>
    <row r="1206" s="161" customFormat="1" ht="36" hidden="1" customHeight="1" spans="1:6">
      <c r="A1206" s="497" t="s">
        <v>2243</v>
      </c>
      <c r="B1206" s="498" t="s">
        <v>2244</v>
      </c>
      <c r="C1206" s="499">
        <v>0</v>
      </c>
      <c r="D1206" s="499" t="s">
        <v>59</v>
      </c>
      <c r="E1206" s="500">
        <f t="shared" si="36"/>
        <v>0</v>
      </c>
      <c r="F1206" s="454" t="str">
        <f t="shared" si="37"/>
        <v>否</v>
      </c>
    </row>
    <row r="1207" s="161" customFormat="1" ht="36" hidden="1" customHeight="1" spans="1:6">
      <c r="A1207" s="507" t="s">
        <v>2245</v>
      </c>
      <c r="B1207" s="504" t="s">
        <v>2246</v>
      </c>
      <c r="C1207" s="499">
        <v>0</v>
      </c>
      <c r="D1207" s="499" t="s">
        <v>59</v>
      </c>
      <c r="E1207" s="500">
        <f t="shared" si="36"/>
        <v>0</v>
      </c>
      <c r="F1207" s="454" t="str">
        <f t="shared" si="37"/>
        <v>否</v>
      </c>
    </row>
    <row r="1208" s="161" customFormat="1" ht="36" hidden="1" customHeight="1" spans="1:9">
      <c r="A1208" s="324" t="s">
        <v>2247</v>
      </c>
      <c r="B1208" s="508" t="s">
        <v>2248</v>
      </c>
      <c r="C1208" s="499">
        <v>0</v>
      </c>
      <c r="D1208" s="499" t="s">
        <v>59</v>
      </c>
      <c r="E1208" s="500">
        <f t="shared" si="36"/>
        <v>0</v>
      </c>
      <c r="F1208" s="454" t="str">
        <f t="shared" si="37"/>
        <v>否</v>
      </c>
      <c r="G1208" s="293"/>
      <c r="H1208" s="293"/>
      <c r="I1208" s="293"/>
    </row>
    <row r="1209" s="161" customFormat="1" ht="36" hidden="1" customHeight="1" spans="1:6">
      <c r="A1209" s="497" t="s">
        <v>2249</v>
      </c>
      <c r="B1209" s="498" t="s">
        <v>2250</v>
      </c>
      <c r="C1209" s="499">
        <v>0</v>
      </c>
      <c r="D1209" s="499" t="s">
        <v>59</v>
      </c>
      <c r="E1209" s="500">
        <f t="shared" si="36"/>
        <v>0</v>
      </c>
      <c r="F1209" s="454" t="str">
        <f t="shared" si="37"/>
        <v>否</v>
      </c>
    </row>
    <row r="1210" s="161" customFormat="1" ht="36" customHeight="1" spans="1:6">
      <c r="A1210" s="495" t="s">
        <v>2251</v>
      </c>
      <c r="B1210" s="496" t="s">
        <v>2252</v>
      </c>
      <c r="C1210" s="499">
        <v>7548.947374</v>
      </c>
      <c r="D1210" s="499">
        <v>7714.669093</v>
      </c>
      <c r="E1210" s="500">
        <f t="shared" si="36"/>
        <v>0.02195295725213</v>
      </c>
      <c r="F1210" s="454" t="str">
        <f t="shared" si="37"/>
        <v>是</v>
      </c>
    </row>
    <row r="1211" s="161" customFormat="1" ht="36" customHeight="1" spans="1:6">
      <c r="A1211" s="497" t="s">
        <v>2253</v>
      </c>
      <c r="B1211" s="498" t="s">
        <v>2254</v>
      </c>
      <c r="C1211" s="499">
        <v>7548.947374</v>
      </c>
      <c r="D1211" s="499">
        <v>7714.669093</v>
      </c>
      <c r="E1211" s="500">
        <f t="shared" si="36"/>
        <v>0.02195295725213</v>
      </c>
      <c r="F1211" s="454" t="str">
        <f t="shared" si="37"/>
        <v>是</v>
      </c>
    </row>
    <row r="1212" s="161" customFormat="1" ht="36" hidden="1" customHeight="1" spans="1:6">
      <c r="A1212" s="497" t="s">
        <v>2255</v>
      </c>
      <c r="B1212" s="498" t="s">
        <v>2256</v>
      </c>
      <c r="C1212" s="499">
        <v>0</v>
      </c>
      <c r="D1212" s="499" t="s">
        <v>59</v>
      </c>
      <c r="E1212" s="500">
        <f t="shared" si="36"/>
        <v>0</v>
      </c>
      <c r="F1212" s="454" t="str">
        <f t="shared" si="37"/>
        <v>否</v>
      </c>
    </row>
    <row r="1213" s="161" customFormat="1" ht="36" hidden="1" customHeight="1" spans="1:6">
      <c r="A1213" s="497" t="s">
        <v>2257</v>
      </c>
      <c r="B1213" s="498" t="s">
        <v>2258</v>
      </c>
      <c r="C1213" s="499">
        <v>0</v>
      </c>
      <c r="D1213" s="499" t="s">
        <v>59</v>
      </c>
      <c r="E1213" s="500">
        <f t="shared" si="36"/>
        <v>0</v>
      </c>
      <c r="F1213" s="454" t="str">
        <f t="shared" si="37"/>
        <v>否</v>
      </c>
    </row>
    <row r="1214" s="161" customFormat="1" ht="36" hidden="1" customHeight="1" spans="1:6">
      <c r="A1214" s="495" t="s">
        <v>2259</v>
      </c>
      <c r="B1214" s="496" t="s">
        <v>2260</v>
      </c>
      <c r="C1214" s="499">
        <v>0</v>
      </c>
      <c r="D1214" s="499">
        <v>0</v>
      </c>
      <c r="E1214" s="500">
        <f t="shared" si="36"/>
        <v>0</v>
      </c>
      <c r="F1214" s="454" t="str">
        <f t="shared" si="37"/>
        <v>否</v>
      </c>
    </row>
    <row r="1215" s="161" customFormat="1" ht="36" hidden="1" customHeight="1" spans="1:6">
      <c r="A1215" s="497" t="s">
        <v>2261</v>
      </c>
      <c r="B1215" s="498" t="s">
        <v>2262</v>
      </c>
      <c r="C1215" s="499">
        <v>0</v>
      </c>
      <c r="D1215" s="499" t="s">
        <v>59</v>
      </c>
      <c r="E1215" s="500">
        <f t="shared" si="36"/>
        <v>0</v>
      </c>
      <c r="F1215" s="454" t="str">
        <f t="shared" si="37"/>
        <v>否</v>
      </c>
    </row>
    <row r="1216" s="161" customFormat="1" ht="36" hidden="1" customHeight="1" spans="1:6">
      <c r="A1216" s="497" t="s">
        <v>2263</v>
      </c>
      <c r="B1216" s="498" t="s">
        <v>2264</v>
      </c>
      <c r="C1216" s="499">
        <v>0</v>
      </c>
      <c r="D1216" s="499" t="s">
        <v>59</v>
      </c>
      <c r="E1216" s="500">
        <f t="shared" si="36"/>
        <v>0</v>
      </c>
      <c r="F1216" s="454" t="str">
        <f t="shared" si="37"/>
        <v>否</v>
      </c>
    </row>
    <row r="1217" s="161" customFormat="1" ht="36" hidden="1" customHeight="1" spans="1:6">
      <c r="A1217" s="497" t="s">
        <v>2265</v>
      </c>
      <c r="B1217" s="498" t="s">
        <v>2266</v>
      </c>
      <c r="C1217" s="499">
        <v>0</v>
      </c>
      <c r="D1217" s="499" t="s">
        <v>59</v>
      </c>
      <c r="E1217" s="500">
        <f t="shared" si="36"/>
        <v>0</v>
      </c>
      <c r="F1217" s="454" t="str">
        <f t="shared" si="37"/>
        <v>否</v>
      </c>
    </row>
    <row r="1218" s="161" customFormat="1" ht="36" customHeight="1" spans="1:6">
      <c r="A1218" s="495" t="s">
        <v>118</v>
      </c>
      <c r="B1218" s="496" t="s">
        <v>119</v>
      </c>
      <c r="C1218" s="322">
        <f>C1219+C1237+C1251+C1257+C1263</f>
        <v>0</v>
      </c>
      <c r="D1218" s="322">
        <f>D1219+D1237+D1251+D1257+D1263</f>
        <v>100</v>
      </c>
      <c r="E1218" s="330">
        <f t="shared" si="36"/>
        <v>0</v>
      </c>
      <c r="F1218" s="454" t="str">
        <f t="shared" si="37"/>
        <v>是</v>
      </c>
    </row>
    <row r="1219" s="161" customFormat="1" ht="36" customHeight="1" spans="1:6">
      <c r="A1219" s="495" t="s">
        <v>2267</v>
      </c>
      <c r="B1219" s="496" t="s">
        <v>2268</v>
      </c>
      <c r="C1219" s="505">
        <f>SUM(C1220:C1236)</f>
        <v>0</v>
      </c>
      <c r="D1219" s="505">
        <f>SUM(D1220:D1236)</f>
        <v>100</v>
      </c>
      <c r="E1219" s="506">
        <f t="shared" si="36"/>
        <v>0</v>
      </c>
      <c r="F1219" s="454" t="str">
        <f t="shared" si="37"/>
        <v>是</v>
      </c>
    </row>
    <row r="1220" s="161" customFormat="1" ht="36" hidden="1" customHeight="1" spans="1:6">
      <c r="A1220" s="497" t="s">
        <v>2269</v>
      </c>
      <c r="B1220" s="498" t="s">
        <v>156</v>
      </c>
      <c r="C1220" s="499">
        <v>0</v>
      </c>
      <c r="D1220" s="499" t="s">
        <v>59</v>
      </c>
      <c r="E1220" s="500">
        <f t="shared" si="36"/>
        <v>0</v>
      </c>
      <c r="F1220" s="454" t="str">
        <f t="shared" si="37"/>
        <v>否</v>
      </c>
    </row>
    <row r="1221" s="161" customFormat="1" ht="36" hidden="1" customHeight="1" spans="1:6">
      <c r="A1221" s="497" t="s">
        <v>2270</v>
      </c>
      <c r="B1221" s="498" t="s">
        <v>158</v>
      </c>
      <c r="C1221" s="499">
        <v>0</v>
      </c>
      <c r="D1221" s="499" t="s">
        <v>59</v>
      </c>
      <c r="E1221" s="500">
        <f t="shared" ref="E1221:E1284" si="38">IF(C1221&lt;0,"",IFERROR(D1221/C1221-1,0))</f>
        <v>0</v>
      </c>
      <c r="F1221" s="454" t="str">
        <f t="shared" ref="F1221:F1284" si="39">IF(LEN(A1221)=3,"是",IF(B1221&lt;&gt;"",IF(SUM(C1221:D1221)&lt;&gt;0,"是","否"),"是"))</f>
        <v>否</v>
      </c>
    </row>
    <row r="1222" s="161" customFormat="1" ht="36" hidden="1" customHeight="1" spans="1:6">
      <c r="A1222" s="497" t="s">
        <v>2271</v>
      </c>
      <c r="B1222" s="498" t="s">
        <v>160</v>
      </c>
      <c r="C1222" s="499">
        <v>0</v>
      </c>
      <c r="D1222" s="499" t="s">
        <v>59</v>
      </c>
      <c r="E1222" s="500">
        <f t="shared" si="38"/>
        <v>0</v>
      </c>
      <c r="F1222" s="454" t="str">
        <f t="shared" si="39"/>
        <v>否</v>
      </c>
    </row>
    <row r="1223" s="161" customFormat="1" ht="36" hidden="1" customHeight="1" spans="1:6">
      <c r="A1223" s="497" t="s">
        <v>2272</v>
      </c>
      <c r="B1223" s="498" t="s">
        <v>2273</v>
      </c>
      <c r="C1223" s="499">
        <v>0</v>
      </c>
      <c r="D1223" s="499" t="s">
        <v>59</v>
      </c>
      <c r="E1223" s="500">
        <f t="shared" si="38"/>
        <v>0</v>
      </c>
      <c r="F1223" s="454" t="str">
        <f t="shared" si="39"/>
        <v>否</v>
      </c>
    </row>
    <row r="1224" s="161" customFormat="1" ht="36" hidden="1" customHeight="1" spans="1:6">
      <c r="A1224" s="497" t="s">
        <v>2274</v>
      </c>
      <c r="B1224" s="498" t="s">
        <v>2275</v>
      </c>
      <c r="C1224" s="499">
        <v>0</v>
      </c>
      <c r="D1224" s="499" t="s">
        <v>59</v>
      </c>
      <c r="E1224" s="500">
        <f t="shared" si="38"/>
        <v>0</v>
      </c>
      <c r="F1224" s="454" t="str">
        <f t="shared" si="39"/>
        <v>否</v>
      </c>
    </row>
    <row r="1225" s="161" customFormat="1" ht="36" hidden="1" customHeight="1" spans="1:6">
      <c r="A1225" s="497" t="s">
        <v>2276</v>
      </c>
      <c r="B1225" s="498" t="s">
        <v>2277</v>
      </c>
      <c r="C1225" s="499">
        <v>0</v>
      </c>
      <c r="D1225" s="499" t="s">
        <v>59</v>
      </c>
      <c r="E1225" s="500">
        <f t="shared" si="38"/>
        <v>0</v>
      </c>
      <c r="F1225" s="454" t="str">
        <f t="shared" si="39"/>
        <v>否</v>
      </c>
    </row>
    <row r="1226" s="161" customFormat="1" ht="36" hidden="1" customHeight="1" spans="1:6">
      <c r="A1226" s="497" t="s">
        <v>2278</v>
      </c>
      <c r="B1226" s="498" t="s">
        <v>2279</v>
      </c>
      <c r="C1226" s="499">
        <v>0</v>
      </c>
      <c r="D1226" s="499" t="s">
        <v>59</v>
      </c>
      <c r="E1226" s="500">
        <f t="shared" si="38"/>
        <v>0</v>
      </c>
      <c r="F1226" s="454" t="str">
        <f t="shared" si="39"/>
        <v>否</v>
      </c>
    </row>
    <row r="1227" s="161" customFormat="1" ht="36" hidden="1" customHeight="1" spans="1:6">
      <c r="A1227" s="497" t="s">
        <v>2280</v>
      </c>
      <c r="B1227" s="498" t="s">
        <v>2281</v>
      </c>
      <c r="C1227" s="499">
        <v>0</v>
      </c>
      <c r="D1227" s="499" t="s">
        <v>59</v>
      </c>
      <c r="E1227" s="500">
        <f t="shared" si="38"/>
        <v>0</v>
      </c>
      <c r="F1227" s="454" t="str">
        <f t="shared" si="39"/>
        <v>否</v>
      </c>
    </row>
    <row r="1228" s="161" customFormat="1" ht="36" hidden="1" customHeight="1" spans="1:6">
      <c r="A1228" s="497" t="s">
        <v>2282</v>
      </c>
      <c r="B1228" s="498" t="s">
        <v>2283</v>
      </c>
      <c r="C1228" s="499">
        <v>0</v>
      </c>
      <c r="D1228" s="499" t="s">
        <v>59</v>
      </c>
      <c r="E1228" s="500">
        <f t="shared" si="38"/>
        <v>0</v>
      </c>
      <c r="F1228" s="454" t="str">
        <f t="shared" si="39"/>
        <v>否</v>
      </c>
    </row>
    <row r="1229" s="161" customFormat="1" ht="36" hidden="1" customHeight="1" spans="1:6">
      <c r="A1229" s="497" t="s">
        <v>2284</v>
      </c>
      <c r="B1229" s="498" t="s">
        <v>2285</v>
      </c>
      <c r="C1229" s="499">
        <v>0</v>
      </c>
      <c r="D1229" s="499" t="s">
        <v>59</v>
      </c>
      <c r="E1229" s="500">
        <f t="shared" si="38"/>
        <v>0</v>
      </c>
      <c r="F1229" s="454" t="str">
        <f t="shared" si="39"/>
        <v>否</v>
      </c>
    </row>
    <row r="1230" s="161" customFormat="1" ht="36" customHeight="1" spans="1:6">
      <c r="A1230" s="497" t="s">
        <v>2286</v>
      </c>
      <c r="B1230" s="498" t="s">
        <v>2287</v>
      </c>
      <c r="C1230" s="499">
        <v>0</v>
      </c>
      <c r="D1230" s="499">
        <v>100</v>
      </c>
      <c r="E1230" s="500">
        <f t="shared" si="38"/>
        <v>0</v>
      </c>
      <c r="F1230" s="454" t="str">
        <f t="shared" si="39"/>
        <v>是</v>
      </c>
    </row>
    <row r="1231" s="161" customFormat="1" ht="36" hidden="1" customHeight="1" spans="1:6">
      <c r="A1231" s="497" t="s">
        <v>2288</v>
      </c>
      <c r="B1231" s="498" t="s">
        <v>2289</v>
      </c>
      <c r="C1231" s="499">
        <v>0</v>
      </c>
      <c r="D1231" s="499" t="s">
        <v>59</v>
      </c>
      <c r="E1231" s="500">
        <f t="shared" si="38"/>
        <v>0</v>
      </c>
      <c r="F1231" s="454" t="str">
        <f t="shared" si="39"/>
        <v>否</v>
      </c>
    </row>
    <row r="1232" s="161" customFormat="1" ht="36" hidden="1" customHeight="1" spans="1:6">
      <c r="A1232" s="525" t="s">
        <v>2290</v>
      </c>
      <c r="B1232" s="526" t="s">
        <v>2291</v>
      </c>
      <c r="C1232" s="499">
        <v>0</v>
      </c>
      <c r="D1232" s="499" t="s">
        <v>59</v>
      </c>
      <c r="E1232" s="500">
        <f t="shared" si="38"/>
        <v>0</v>
      </c>
      <c r="F1232" s="454" t="str">
        <f t="shared" si="39"/>
        <v>否</v>
      </c>
    </row>
    <row r="1233" s="161" customFormat="1" ht="36" hidden="1" customHeight="1" spans="1:6">
      <c r="A1233" s="525" t="s">
        <v>2292</v>
      </c>
      <c r="B1233" s="526" t="s">
        <v>2293</v>
      </c>
      <c r="C1233" s="499">
        <v>0</v>
      </c>
      <c r="D1233" s="499" t="s">
        <v>59</v>
      </c>
      <c r="E1233" s="500">
        <f t="shared" si="38"/>
        <v>0</v>
      </c>
      <c r="F1233" s="454" t="str">
        <f t="shared" si="39"/>
        <v>否</v>
      </c>
    </row>
    <row r="1234" s="161" customFormat="1" ht="36" hidden="1" customHeight="1" spans="1:6">
      <c r="A1234" s="525" t="s">
        <v>2294</v>
      </c>
      <c r="B1234" s="526" t="s">
        <v>2295</v>
      </c>
      <c r="C1234" s="499">
        <v>0</v>
      </c>
      <c r="D1234" s="499" t="s">
        <v>59</v>
      </c>
      <c r="E1234" s="500">
        <f t="shared" si="38"/>
        <v>0</v>
      </c>
      <c r="F1234" s="454" t="str">
        <f t="shared" si="39"/>
        <v>否</v>
      </c>
    </row>
    <row r="1235" s="161" customFormat="1" ht="36" hidden="1" customHeight="1" spans="1:6">
      <c r="A1235" s="497" t="s">
        <v>2296</v>
      </c>
      <c r="B1235" s="498" t="s">
        <v>174</v>
      </c>
      <c r="C1235" s="499">
        <v>0</v>
      </c>
      <c r="D1235" s="499" t="s">
        <v>59</v>
      </c>
      <c r="E1235" s="500">
        <f t="shared" si="38"/>
        <v>0</v>
      </c>
      <c r="F1235" s="454" t="str">
        <f t="shared" si="39"/>
        <v>否</v>
      </c>
    </row>
    <row r="1236" s="161" customFormat="1" ht="36" hidden="1" customHeight="1" spans="1:6">
      <c r="A1236" s="497" t="s">
        <v>2297</v>
      </c>
      <c r="B1236" s="498" t="s">
        <v>2298</v>
      </c>
      <c r="C1236" s="499">
        <v>0</v>
      </c>
      <c r="D1236" s="499" t="s">
        <v>59</v>
      </c>
      <c r="E1236" s="500">
        <f t="shared" si="38"/>
        <v>0</v>
      </c>
      <c r="F1236" s="454" t="str">
        <f t="shared" si="39"/>
        <v>否</v>
      </c>
    </row>
    <row r="1237" s="161" customFormat="1" ht="36" hidden="1" customHeight="1" spans="1:6">
      <c r="A1237" s="495" t="s">
        <v>2299</v>
      </c>
      <c r="B1237" s="496" t="s">
        <v>2300</v>
      </c>
      <c r="C1237" s="499">
        <f>SUM(C1238:C1250)</f>
        <v>0</v>
      </c>
      <c r="D1237" s="499">
        <f>SUM(D1238:D1250)</f>
        <v>0</v>
      </c>
      <c r="E1237" s="500">
        <f t="shared" si="38"/>
        <v>0</v>
      </c>
      <c r="F1237" s="454" t="str">
        <f t="shared" si="39"/>
        <v>否</v>
      </c>
    </row>
    <row r="1238" s="161" customFormat="1" ht="36" hidden="1" customHeight="1" spans="1:6">
      <c r="A1238" s="497" t="s">
        <v>2301</v>
      </c>
      <c r="B1238" s="498" t="s">
        <v>156</v>
      </c>
      <c r="C1238" s="499" t="s">
        <v>59</v>
      </c>
      <c r="D1238" s="499" t="s">
        <v>59</v>
      </c>
      <c r="E1238" s="500">
        <f t="shared" si="38"/>
        <v>0</v>
      </c>
      <c r="F1238" s="454" t="str">
        <f t="shared" si="39"/>
        <v>否</v>
      </c>
    </row>
    <row r="1239" s="161" customFormat="1" ht="36" hidden="1" customHeight="1" spans="1:6">
      <c r="A1239" s="497" t="s">
        <v>2302</v>
      </c>
      <c r="B1239" s="498" t="s">
        <v>158</v>
      </c>
      <c r="C1239" s="499" t="s">
        <v>59</v>
      </c>
      <c r="D1239" s="499" t="s">
        <v>59</v>
      </c>
      <c r="E1239" s="500">
        <f t="shared" si="38"/>
        <v>0</v>
      </c>
      <c r="F1239" s="454" t="str">
        <f t="shared" si="39"/>
        <v>否</v>
      </c>
    </row>
    <row r="1240" s="161" customFormat="1" ht="36" hidden="1" customHeight="1" spans="1:6">
      <c r="A1240" s="497" t="s">
        <v>2303</v>
      </c>
      <c r="B1240" s="498" t="s">
        <v>160</v>
      </c>
      <c r="C1240" s="499" t="s">
        <v>59</v>
      </c>
      <c r="D1240" s="499" t="s">
        <v>59</v>
      </c>
      <c r="E1240" s="500">
        <f t="shared" si="38"/>
        <v>0</v>
      </c>
      <c r="F1240" s="454" t="str">
        <f t="shared" si="39"/>
        <v>否</v>
      </c>
    </row>
    <row r="1241" s="161" customFormat="1" ht="36" hidden="1" customHeight="1" spans="1:6">
      <c r="A1241" s="497" t="s">
        <v>2304</v>
      </c>
      <c r="B1241" s="498" t="s">
        <v>2305</v>
      </c>
      <c r="C1241" s="499" t="s">
        <v>59</v>
      </c>
      <c r="D1241" s="499" t="s">
        <v>59</v>
      </c>
      <c r="E1241" s="500">
        <f t="shared" si="38"/>
        <v>0</v>
      </c>
      <c r="F1241" s="454" t="str">
        <f t="shared" si="39"/>
        <v>否</v>
      </c>
    </row>
    <row r="1242" s="161" customFormat="1" ht="36" hidden="1" customHeight="1" spans="1:6">
      <c r="A1242" s="497" t="s">
        <v>2306</v>
      </c>
      <c r="B1242" s="498" t="s">
        <v>2307</v>
      </c>
      <c r="C1242" s="499" t="s">
        <v>59</v>
      </c>
      <c r="D1242" s="499" t="s">
        <v>59</v>
      </c>
      <c r="E1242" s="500">
        <f t="shared" si="38"/>
        <v>0</v>
      </c>
      <c r="F1242" s="454" t="str">
        <f t="shared" si="39"/>
        <v>否</v>
      </c>
    </row>
    <row r="1243" s="161" customFormat="1" ht="36" hidden="1" customHeight="1" spans="1:6">
      <c r="A1243" s="497" t="s">
        <v>2308</v>
      </c>
      <c r="B1243" s="498" t="s">
        <v>2309</v>
      </c>
      <c r="C1243" s="499" t="s">
        <v>59</v>
      </c>
      <c r="D1243" s="499" t="s">
        <v>59</v>
      </c>
      <c r="E1243" s="500">
        <f t="shared" si="38"/>
        <v>0</v>
      </c>
      <c r="F1243" s="454" t="str">
        <f t="shared" si="39"/>
        <v>否</v>
      </c>
    </row>
    <row r="1244" s="161" customFormat="1" ht="36" hidden="1" customHeight="1" spans="1:6">
      <c r="A1244" s="497" t="s">
        <v>2310</v>
      </c>
      <c r="B1244" s="498" t="s">
        <v>2311</v>
      </c>
      <c r="C1244" s="499" t="s">
        <v>59</v>
      </c>
      <c r="D1244" s="499" t="s">
        <v>59</v>
      </c>
      <c r="E1244" s="500">
        <f t="shared" si="38"/>
        <v>0</v>
      </c>
      <c r="F1244" s="454" t="str">
        <f t="shared" si="39"/>
        <v>否</v>
      </c>
    </row>
    <row r="1245" s="161" customFormat="1" ht="36" hidden="1" customHeight="1" spans="1:6">
      <c r="A1245" s="497" t="s">
        <v>2312</v>
      </c>
      <c r="B1245" s="498" t="s">
        <v>2313</v>
      </c>
      <c r="C1245" s="499" t="s">
        <v>59</v>
      </c>
      <c r="D1245" s="499" t="s">
        <v>59</v>
      </c>
      <c r="E1245" s="500">
        <f t="shared" si="38"/>
        <v>0</v>
      </c>
      <c r="F1245" s="454" t="str">
        <f t="shared" si="39"/>
        <v>否</v>
      </c>
    </row>
    <row r="1246" s="161" customFormat="1" ht="36" hidden="1" customHeight="1" spans="1:6">
      <c r="A1246" s="497" t="s">
        <v>2314</v>
      </c>
      <c r="B1246" s="498" t="s">
        <v>2315</v>
      </c>
      <c r="C1246" s="499" t="s">
        <v>59</v>
      </c>
      <c r="D1246" s="499" t="s">
        <v>59</v>
      </c>
      <c r="E1246" s="500">
        <f t="shared" si="38"/>
        <v>0</v>
      </c>
      <c r="F1246" s="454" t="str">
        <f t="shared" si="39"/>
        <v>否</v>
      </c>
    </row>
    <row r="1247" s="161" customFormat="1" ht="36" hidden="1" customHeight="1" spans="1:6">
      <c r="A1247" s="497" t="s">
        <v>2316</v>
      </c>
      <c r="B1247" s="498" t="s">
        <v>2317</v>
      </c>
      <c r="C1247" s="499" t="s">
        <v>59</v>
      </c>
      <c r="D1247" s="499" t="s">
        <v>59</v>
      </c>
      <c r="E1247" s="500">
        <f t="shared" si="38"/>
        <v>0</v>
      </c>
      <c r="F1247" s="454" t="str">
        <f t="shared" si="39"/>
        <v>否</v>
      </c>
    </row>
    <row r="1248" s="161" customFormat="1" ht="36" hidden="1" customHeight="1" spans="1:6">
      <c r="A1248" s="497" t="s">
        <v>2318</v>
      </c>
      <c r="B1248" s="498" t="s">
        <v>2319</v>
      </c>
      <c r="C1248" s="499" t="s">
        <v>59</v>
      </c>
      <c r="D1248" s="499" t="s">
        <v>59</v>
      </c>
      <c r="E1248" s="500">
        <f t="shared" si="38"/>
        <v>0</v>
      </c>
      <c r="F1248" s="454" t="str">
        <f t="shared" si="39"/>
        <v>否</v>
      </c>
    </row>
    <row r="1249" s="161" customFormat="1" ht="36" hidden="1" customHeight="1" spans="1:6">
      <c r="A1249" s="497" t="s">
        <v>2320</v>
      </c>
      <c r="B1249" s="498" t="s">
        <v>174</v>
      </c>
      <c r="C1249" s="499" t="s">
        <v>59</v>
      </c>
      <c r="D1249" s="499" t="s">
        <v>59</v>
      </c>
      <c r="E1249" s="500">
        <f t="shared" si="38"/>
        <v>0</v>
      </c>
      <c r="F1249" s="454" t="str">
        <f t="shared" si="39"/>
        <v>否</v>
      </c>
    </row>
    <row r="1250" s="161" customFormat="1" ht="36" hidden="1" customHeight="1" spans="1:6">
      <c r="A1250" s="497" t="s">
        <v>2321</v>
      </c>
      <c r="B1250" s="498" t="s">
        <v>2322</v>
      </c>
      <c r="C1250" s="499" t="s">
        <v>59</v>
      </c>
      <c r="D1250" s="499" t="s">
        <v>59</v>
      </c>
      <c r="E1250" s="500">
        <f t="shared" si="38"/>
        <v>0</v>
      </c>
      <c r="F1250" s="454" t="str">
        <f t="shared" si="39"/>
        <v>否</v>
      </c>
    </row>
    <row r="1251" s="161" customFormat="1" ht="36" hidden="1" customHeight="1" spans="1:6">
      <c r="A1251" s="495" t="s">
        <v>2323</v>
      </c>
      <c r="B1251" s="496" t="s">
        <v>2324</v>
      </c>
      <c r="C1251" s="499">
        <f>SUM(C1252:C1256)</f>
        <v>0</v>
      </c>
      <c r="D1251" s="499">
        <f>SUM(D1252:D1256)</f>
        <v>0</v>
      </c>
      <c r="E1251" s="500">
        <f t="shared" si="38"/>
        <v>0</v>
      </c>
      <c r="F1251" s="454" t="str">
        <f t="shared" si="39"/>
        <v>否</v>
      </c>
    </row>
    <row r="1252" s="161" customFormat="1" ht="36" hidden="1" customHeight="1" spans="1:6">
      <c r="A1252" s="497" t="s">
        <v>2325</v>
      </c>
      <c r="B1252" s="498" t="s">
        <v>2326</v>
      </c>
      <c r="C1252" s="499">
        <v>0</v>
      </c>
      <c r="D1252" s="499" t="s">
        <v>59</v>
      </c>
      <c r="E1252" s="500">
        <f t="shared" si="38"/>
        <v>0</v>
      </c>
      <c r="F1252" s="454" t="str">
        <f t="shared" si="39"/>
        <v>否</v>
      </c>
    </row>
    <row r="1253" s="161" customFormat="1" ht="36" hidden="1" customHeight="1" spans="1:6">
      <c r="A1253" s="497" t="s">
        <v>2327</v>
      </c>
      <c r="B1253" s="498" t="s">
        <v>2328</v>
      </c>
      <c r="C1253" s="499">
        <v>0</v>
      </c>
      <c r="D1253" s="499" t="s">
        <v>59</v>
      </c>
      <c r="E1253" s="500">
        <f t="shared" si="38"/>
        <v>0</v>
      </c>
      <c r="F1253" s="454" t="str">
        <f t="shared" si="39"/>
        <v>否</v>
      </c>
    </row>
    <row r="1254" s="161" customFormat="1" ht="36" hidden="1" customHeight="1" spans="1:6">
      <c r="A1254" s="497" t="s">
        <v>2329</v>
      </c>
      <c r="B1254" s="498" t="s">
        <v>2330</v>
      </c>
      <c r="C1254" s="499">
        <v>0</v>
      </c>
      <c r="D1254" s="499" t="s">
        <v>59</v>
      </c>
      <c r="E1254" s="500">
        <f t="shared" si="38"/>
        <v>0</v>
      </c>
      <c r="F1254" s="454" t="str">
        <f t="shared" si="39"/>
        <v>否</v>
      </c>
    </row>
    <row r="1255" s="161" customFormat="1" ht="36" hidden="1" customHeight="1" spans="1:6">
      <c r="A1255" s="525" t="s">
        <v>2331</v>
      </c>
      <c r="B1255" s="526" t="s">
        <v>2332</v>
      </c>
      <c r="C1255" s="499">
        <v>0</v>
      </c>
      <c r="D1255" s="499" t="s">
        <v>59</v>
      </c>
      <c r="E1255" s="500">
        <f t="shared" si="38"/>
        <v>0</v>
      </c>
      <c r="F1255" s="454" t="str">
        <f t="shared" si="39"/>
        <v>否</v>
      </c>
    </row>
    <row r="1256" s="161" customFormat="1" ht="36" hidden="1" customHeight="1" spans="1:6">
      <c r="A1256" s="497" t="s">
        <v>2333</v>
      </c>
      <c r="B1256" s="498" t="s">
        <v>2334</v>
      </c>
      <c r="C1256" s="499">
        <v>0</v>
      </c>
      <c r="D1256" s="499" t="s">
        <v>59</v>
      </c>
      <c r="E1256" s="500">
        <f t="shared" si="38"/>
        <v>0</v>
      </c>
      <c r="F1256" s="454" t="str">
        <f t="shared" si="39"/>
        <v>否</v>
      </c>
    </row>
    <row r="1257" s="161" customFormat="1" ht="36" hidden="1" customHeight="1" spans="1:6">
      <c r="A1257" s="495" t="s">
        <v>2335</v>
      </c>
      <c r="B1257" s="496" t="s">
        <v>2336</v>
      </c>
      <c r="C1257" s="499">
        <f>SUM(C1258:C1262)</f>
        <v>0</v>
      </c>
      <c r="D1257" s="499">
        <f>SUM(D1258:D1262)</f>
        <v>0</v>
      </c>
      <c r="E1257" s="500">
        <f t="shared" si="38"/>
        <v>0</v>
      </c>
      <c r="F1257" s="454" t="str">
        <f t="shared" si="39"/>
        <v>否</v>
      </c>
    </row>
    <row r="1258" s="161" customFormat="1" ht="36" hidden="1" customHeight="1" spans="1:6">
      <c r="A1258" s="497" t="s">
        <v>2337</v>
      </c>
      <c r="B1258" s="498" t="s">
        <v>2338</v>
      </c>
      <c r="C1258" s="499">
        <v>0</v>
      </c>
      <c r="D1258" s="499" t="s">
        <v>59</v>
      </c>
      <c r="E1258" s="500">
        <f t="shared" si="38"/>
        <v>0</v>
      </c>
      <c r="F1258" s="454" t="str">
        <f t="shared" si="39"/>
        <v>否</v>
      </c>
    </row>
    <row r="1259" s="161" customFormat="1" ht="36" hidden="1" customHeight="1" spans="1:6">
      <c r="A1259" s="497" t="s">
        <v>2339</v>
      </c>
      <c r="B1259" s="498" t="s">
        <v>2340</v>
      </c>
      <c r="C1259" s="499">
        <v>0</v>
      </c>
      <c r="D1259" s="499" t="s">
        <v>59</v>
      </c>
      <c r="E1259" s="500">
        <f t="shared" si="38"/>
        <v>0</v>
      </c>
      <c r="F1259" s="454" t="str">
        <f t="shared" si="39"/>
        <v>否</v>
      </c>
    </row>
    <row r="1260" s="161" customFormat="1" ht="36" hidden="1" customHeight="1" spans="1:6">
      <c r="A1260" s="497" t="s">
        <v>2341</v>
      </c>
      <c r="B1260" s="498" t="s">
        <v>2342</v>
      </c>
      <c r="C1260" s="499">
        <v>0</v>
      </c>
      <c r="D1260" s="499" t="s">
        <v>59</v>
      </c>
      <c r="E1260" s="500">
        <f t="shared" si="38"/>
        <v>0</v>
      </c>
      <c r="F1260" s="454" t="str">
        <f t="shared" si="39"/>
        <v>否</v>
      </c>
    </row>
    <row r="1261" s="161" customFormat="1" ht="36" hidden="1" customHeight="1" spans="1:6">
      <c r="A1261" s="497" t="s">
        <v>2343</v>
      </c>
      <c r="B1261" s="498" t="s">
        <v>2344</v>
      </c>
      <c r="C1261" s="499">
        <v>0</v>
      </c>
      <c r="D1261" s="499" t="s">
        <v>59</v>
      </c>
      <c r="E1261" s="500">
        <f t="shared" si="38"/>
        <v>0</v>
      </c>
      <c r="F1261" s="454" t="str">
        <f t="shared" si="39"/>
        <v>否</v>
      </c>
    </row>
    <row r="1262" s="161" customFormat="1" ht="36" hidden="1" customHeight="1" spans="1:6">
      <c r="A1262" s="497" t="s">
        <v>2345</v>
      </c>
      <c r="B1262" s="498" t="s">
        <v>2346</v>
      </c>
      <c r="C1262" s="499">
        <v>0</v>
      </c>
      <c r="D1262" s="499" t="s">
        <v>59</v>
      </c>
      <c r="E1262" s="500">
        <f t="shared" si="38"/>
        <v>0</v>
      </c>
      <c r="F1262" s="454" t="str">
        <f t="shared" si="39"/>
        <v>否</v>
      </c>
    </row>
    <row r="1263" s="161" customFormat="1" ht="36" hidden="1" customHeight="1" spans="1:6">
      <c r="A1263" s="495" t="s">
        <v>2347</v>
      </c>
      <c r="B1263" s="496" t="s">
        <v>2348</v>
      </c>
      <c r="C1263" s="499">
        <f>SUM(C1264:C1275)</f>
        <v>0</v>
      </c>
      <c r="D1263" s="499">
        <f>SUM(D1264:D1275)</f>
        <v>0</v>
      </c>
      <c r="E1263" s="500">
        <f t="shared" si="38"/>
        <v>0</v>
      </c>
      <c r="F1263" s="454" t="str">
        <f t="shared" si="39"/>
        <v>否</v>
      </c>
    </row>
    <row r="1264" s="161" customFormat="1" ht="36" hidden="1" customHeight="1" spans="1:6">
      <c r="A1264" s="497" t="s">
        <v>2349</v>
      </c>
      <c r="B1264" s="498" t="s">
        <v>2350</v>
      </c>
      <c r="C1264" s="499">
        <v>0</v>
      </c>
      <c r="D1264" s="499" t="s">
        <v>59</v>
      </c>
      <c r="E1264" s="500">
        <f t="shared" si="38"/>
        <v>0</v>
      </c>
      <c r="F1264" s="454" t="str">
        <f t="shared" si="39"/>
        <v>否</v>
      </c>
    </row>
    <row r="1265" s="161" customFormat="1" ht="36" hidden="1" customHeight="1" spans="1:6">
      <c r="A1265" s="497" t="s">
        <v>2351</v>
      </c>
      <c r="B1265" s="498" t="s">
        <v>2352</v>
      </c>
      <c r="C1265" s="499">
        <v>0</v>
      </c>
      <c r="D1265" s="499" t="s">
        <v>59</v>
      </c>
      <c r="E1265" s="500">
        <f t="shared" si="38"/>
        <v>0</v>
      </c>
      <c r="F1265" s="454" t="str">
        <f t="shared" si="39"/>
        <v>否</v>
      </c>
    </row>
    <row r="1266" s="161" customFormat="1" ht="36" hidden="1" customHeight="1" spans="1:6">
      <c r="A1266" s="497" t="s">
        <v>2353</v>
      </c>
      <c r="B1266" s="498" t="s">
        <v>2354</v>
      </c>
      <c r="C1266" s="499">
        <v>0</v>
      </c>
      <c r="D1266" s="499" t="s">
        <v>59</v>
      </c>
      <c r="E1266" s="500">
        <f t="shared" si="38"/>
        <v>0</v>
      </c>
      <c r="F1266" s="454" t="str">
        <f t="shared" si="39"/>
        <v>否</v>
      </c>
    </row>
    <row r="1267" s="161" customFormat="1" ht="36" hidden="1" customHeight="1" spans="1:6">
      <c r="A1267" s="497" t="s">
        <v>2355</v>
      </c>
      <c r="B1267" s="498" t="s">
        <v>2356</v>
      </c>
      <c r="C1267" s="499">
        <v>0</v>
      </c>
      <c r="D1267" s="499" t="s">
        <v>59</v>
      </c>
      <c r="E1267" s="500">
        <f t="shared" si="38"/>
        <v>0</v>
      </c>
      <c r="F1267" s="454" t="str">
        <f t="shared" si="39"/>
        <v>否</v>
      </c>
    </row>
    <row r="1268" s="161" customFormat="1" ht="36" hidden="1" customHeight="1" spans="1:6">
      <c r="A1268" s="497" t="s">
        <v>2357</v>
      </c>
      <c r="B1268" s="498" t="s">
        <v>2358</v>
      </c>
      <c r="C1268" s="499">
        <v>0</v>
      </c>
      <c r="D1268" s="499" t="s">
        <v>59</v>
      </c>
      <c r="E1268" s="500">
        <f t="shared" si="38"/>
        <v>0</v>
      </c>
      <c r="F1268" s="454" t="str">
        <f t="shared" si="39"/>
        <v>否</v>
      </c>
    </row>
    <row r="1269" s="161" customFormat="1" ht="36" hidden="1" customHeight="1" spans="1:6">
      <c r="A1269" s="497" t="s">
        <v>2359</v>
      </c>
      <c r="B1269" s="498" t="s">
        <v>2360</v>
      </c>
      <c r="C1269" s="499">
        <v>0</v>
      </c>
      <c r="D1269" s="499" t="s">
        <v>59</v>
      </c>
      <c r="E1269" s="500">
        <f t="shared" si="38"/>
        <v>0</v>
      </c>
      <c r="F1269" s="454" t="str">
        <f t="shared" si="39"/>
        <v>否</v>
      </c>
    </row>
    <row r="1270" s="161" customFormat="1" ht="36" hidden="1" customHeight="1" spans="1:6">
      <c r="A1270" s="497" t="s">
        <v>2361</v>
      </c>
      <c r="B1270" s="498" t="s">
        <v>2362</v>
      </c>
      <c r="C1270" s="499">
        <v>0</v>
      </c>
      <c r="D1270" s="499" t="s">
        <v>59</v>
      </c>
      <c r="E1270" s="500">
        <f t="shared" si="38"/>
        <v>0</v>
      </c>
      <c r="F1270" s="454" t="str">
        <f t="shared" si="39"/>
        <v>否</v>
      </c>
    </row>
    <row r="1271" s="161" customFormat="1" ht="36" hidden="1" customHeight="1" spans="1:6">
      <c r="A1271" s="497" t="s">
        <v>2363</v>
      </c>
      <c r="B1271" s="498" t="s">
        <v>2364</v>
      </c>
      <c r="C1271" s="499">
        <v>0</v>
      </c>
      <c r="D1271" s="499" t="s">
        <v>59</v>
      </c>
      <c r="E1271" s="500">
        <f t="shared" si="38"/>
        <v>0</v>
      </c>
      <c r="F1271" s="454" t="str">
        <f t="shared" si="39"/>
        <v>否</v>
      </c>
    </row>
    <row r="1272" s="161" customFormat="1" ht="36" hidden="1" customHeight="1" spans="1:6">
      <c r="A1272" s="497" t="s">
        <v>2365</v>
      </c>
      <c r="B1272" s="498" t="s">
        <v>2366</v>
      </c>
      <c r="C1272" s="499">
        <v>0</v>
      </c>
      <c r="D1272" s="499" t="s">
        <v>59</v>
      </c>
      <c r="E1272" s="500">
        <f t="shared" si="38"/>
        <v>0</v>
      </c>
      <c r="F1272" s="454" t="str">
        <f t="shared" si="39"/>
        <v>否</v>
      </c>
    </row>
    <row r="1273" s="161" customFormat="1" ht="36" hidden="1" customHeight="1" spans="1:6">
      <c r="A1273" s="497" t="s">
        <v>2367</v>
      </c>
      <c r="B1273" s="498" t="s">
        <v>2368</v>
      </c>
      <c r="C1273" s="499">
        <v>0</v>
      </c>
      <c r="D1273" s="499" t="s">
        <v>59</v>
      </c>
      <c r="E1273" s="500">
        <f t="shared" si="38"/>
        <v>0</v>
      </c>
      <c r="F1273" s="454" t="str">
        <f t="shared" si="39"/>
        <v>否</v>
      </c>
    </row>
    <row r="1274" s="161" customFormat="1" ht="36" hidden="1" customHeight="1" spans="1:6">
      <c r="A1274" s="317" t="s">
        <v>2369</v>
      </c>
      <c r="B1274" s="498" t="s">
        <v>2370</v>
      </c>
      <c r="C1274" s="499">
        <v>0</v>
      </c>
      <c r="D1274" s="499" t="s">
        <v>59</v>
      </c>
      <c r="E1274" s="500">
        <f t="shared" si="38"/>
        <v>0</v>
      </c>
      <c r="F1274" s="454" t="str">
        <f t="shared" si="39"/>
        <v>否</v>
      </c>
    </row>
    <row r="1275" s="161" customFormat="1" ht="36" hidden="1" customHeight="1" spans="1:6">
      <c r="A1275" s="497" t="s">
        <v>2371</v>
      </c>
      <c r="B1275" s="498" t="s">
        <v>2372</v>
      </c>
      <c r="C1275" s="499">
        <v>0</v>
      </c>
      <c r="D1275" s="499" t="s">
        <v>59</v>
      </c>
      <c r="E1275" s="500">
        <f t="shared" si="38"/>
        <v>0</v>
      </c>
      <c r="F1275" s="454" t="str">
        <f t="shared" si="39"/>
        <v>否</v>
      </c>
    </row>
    <row r="1276" s="161" customFormat="1" ht="36" customHeight="1" spans="1:6">
      <c r="A1276" s="495" t="s">
        <v>120</v>
      </c>
      <c r="B1276" s="496" t="s">
        <v>121</v>
      </c>
      <c r="C1276" s="322">
        <f>SUM(C1277,C1289,C1295,C1301,C1309,C1322,C1326,C1332)</f>
        <v>1702.786357</v>
      </c>
      <c r="D1276" s="322">
        <f>SUM(D1277,D1289,D1295,D1301,D1309,D1322,D1326,D1332)</f>
        <v>2396.920507</v>
      </c>
      <c r="E1276" s="330">
        <f t="shared" si="38"/>
        <v>0.407646060321353</v>
      </c>
      <c r="F1276" s="454" t="str">
        <f t="shared" si="39"/>
        <v>是</v>
      </c>
    </row>
    <row r="1277" s="161" customFormat="1" ht="36" customHeight="1" spans="1:6">
      <c r="A1277" s="495" t="s">
        <v>2373</v>
      </c>
      <c r="B1277" s="496" t="s">
        <v>2374</v>
      </c>
      <c r="C1277" s="505">
        <f>SUM(C1278:C1288)</f>
        <v>554.293651999999</v>
      </c>
      <c r="D1277" s="505">
        <f>SUM(D1278:D1288)</f>
        <v>1154.331775</v>
      </c>
      <c r="E1277" s="506">
        <f t="shared" si="38"/>
        <v>1.08252750294893</v>
      </c>
      <c r="F1277" s="454" t="str">
        <f t="shared" si="39"/>
        <v>是</v>
      </c>
    </row>
    <row r="1278" s="161" customFormat="1" ht="36" customHeight="1" spans="1:6">
      <c r="A1278" s="497" t="s">
        <v>2375</v>
      </c>
      <c r="B1278" s="498" t="s">
        <v>156</v>
      </c>
      <c r="C1278" s="499">
        <v>289.244213</v>
      </c>
      <c r="D1278" s="499">
        <v>365.743164</v>
      </c>
      <c r="E1278" s="500">
        <f t="shared" si="38"/>
        <v>0.264478760721135</v>
      </c>
      <c r="F1278" s="454" t="str">
        <f t="shared" si="39"/>
        <v>是</v>
      </c>
    </row>
    <row r="1279" s="161" customFormat="1" ht="36" hidden="1" customHeight="1" spans="1:6">
      <c r="A1279" s="497" t="s">
        <v>2376</v>
      </c>
      <c r="B1279" s="498" t="s">
        <v>158</v>
      </c>
      <c r="C1279" s="499">
        <v>0</v>
      </c>
      <c r="D1279" s="499" t="s">
        <v>59</v>
      </c>
      <c r="E1279" s="500">
        <f t="shared" si="38"/>
        <v>0</v>
      </c>
      <c r="F1279" s="454" t="str">
        <f t="shared" si="39"/>
        <v>否</v>
      </c>
    </row>
    <row r="1280" s="161" customFormat="1" ht="36" hidden="1" customHeight="1" spans="1:6">
      <c r="A1280" s="497" t="s">
        <v>2377</v>
      </c>
      <c r="B1280" s="498" t="s">
        <v>160</v>
      </c>
      <c r="C1280" s="499">
        <v>0</v>
      </c>
      <c r="D1280" s="499" t="s">
        <v>59</v>
      </c>
      <c r="E1280" s="500">
        <f t="shared" si="38"/>
        <v>0</v>
      </c>
      <c r="F1280" s="454" t="str">
        <f t="shared" si="39"/>
        <v>否</v>
      </c>
    </row>
    <row r="1281" s="161" customFormat="1" ht="36" customHeight="1" spans="1:6">
      <c r="A1281" s="497" t="s">
        <v>2378</v>
      </c>
      <c r="B1281" s="498" t="s">
        <v>2379</v>
      </c>
      <c r="C1281" s="499">
        <v>3.6948</v>
      </c>
      <c r="D1281" s="499">
        <v>548.7164</v>
      </c>
      <c r="E1281" s="500">
        <f t="shared" si="38"/>
        <v>147.510447114864</v>
      </c>
      <c r="F1281" s="454" t="str">
        <f t="shared" si="39"/>
        <v>是</v>
      </c>
    </row>
    <row r="1282" s="161" customFormat="1" ht="36" hidden="1" customHeight="1" spans="1:6">
      <c r="A1282" s="497" t="s">
        <v>2380</v>
      </c>
      <c r="B1282" s="498" t="s">
        <v>2381</v>
      </c>
      <c r="C1282" s="499">
        <v>0</v>
      </c>
      <c r="D1282" s="499" t="s">
        <v>59</v>
      </c>
      <c r="E1282" s="500">
        <f t="shared" si="38"/>
        <v>0</v>
      </c>
      <c r="F1282" s="454" t="str">
        <f t="shared" si="39"/>
        <v>否</v>
      </c>
    </row>
    <row r="1283" s="161" customFormat="1" ht="36" customHeight="1" spans="1:6">
      <c r="A1283" s="497" t="s">
        <v>2382</v>
      </c>
      <c r="B1283" s="498" t="s">
        <v>2383</v>
      </c>
      <c r="C1283" s="499">
        <v>87.2</v>
      </c>
      <c r="D1283" s="499">
        <v>83.6</v>
      </c>
      <c r="E1283" s="500">
        <f t="shared" si="38"/>
        <v>-0.0412844036697249</v>
      </c>
      <c r="F1283" s="454" t="str">
        <f t="shared" si="39"/>
        <v>是</v>
      </c>
    </row>
    <row r="1284" s="161" customFormat="1" ht="36" hidden="1" customHeight="1" spans="1:6">
      <c r="A1284" s="497" t="s">
        <v>2384</v>
      </c>
      <c r="B1284" s="498" t="s">
        <v>2385</v>
      </c>
      <c r="C1284" s="499" t="s">
        <v>59</v>
      </c>
      <c r="D1284" s="499" t="s">
        <v>59</v>
      </c>
      <c r="E1284" s="500">
        <f t="shared" si="38"/>
        <v>0</v>
      </c>
      <c r="F1284" s="454" t="str">
        <f t="shared" si="39"/>
        <v>否</v>
      </c>
    </row>
    <row r="1285" s="161" customFormat="1" ht="36" hidden="1" customHeight="1" spans="1:6">
      <c r="A1285" s="497" t="s">
        <v>2386</v>
      </c>
      <c r="B1285" s="498" t="s">
        <v>2387</v>
      </c>
      <c r="C1285" s="499">
        <v>0</v>
      </c>
      <c r="D1285" s="499" t="s">
        <v>59</v>
      </c>
      <c r="E1285" s="500">
        <f t="shared" ref="E1285:E1346" si="40">IF(C1285&lt;0,"",IFERROR(D1285/C1285-1,0))</f>
        <v>0</v>
      </c>
      <c r="F1285" s="454" t="str">
        <f t="shared" ref="F1285:F1346" si="41">IF(LEN(A1285)=3,"是",IF(B1285&lt;&gt;"",IF(SUM(C1285:D1285)&lt;&gt;0,"是","否"),"是"))</f>
        <v>否</v>
      </c>
    </row>
    <row r="1286" s="161" customFormat="1" ht="36" hidden="1" customHeight="1" spans="1:6">
      <c r="A1286" s="497" t="s">
        <v>2388</v>
      </c>
      <c r="B1286" s="498" t="s">
        <v>2389</v>
      </c>
      <c r="C1286" s="499">
        <v>0</v>
      </c>
      <c r="D1286" s="499" t="s">
        <v>59</v>
      </c>
      <c r="E1286" s="500">
        <f t="shared" si="40"/>
        <v>0</v>
      </c>
      <c r="F1286" s="454" t="str">
        <f t="shared" si="41"/>
        <v>否</v>
      </c>
    </row>
    <row r="1287" s="161" customFormat="1" ht="36" customHeight="1" spans="1:6">
      <c r="A1287" s="497" t="s">
        <v>2390</v>
      </c>
      <c r="B1287" s="498" t="s">
        <v>174</v>
      </c>
      <c r="C1287" s="499">
        <v>137.194638999999</v>
      </c>
      <c r="D1287" s="499">
        <v>139.472211</v>
      </c>
      <c r="E1287" s="500">
        <f t="shared" si="40"/>
        <v>0.0166010276830204</v>
      </c>
      <c r="F1287" s="454" t="str">
        <f t="shared" si="41"/>
        <v>是</v>
      </c>
    </row>
    <row r="1288" s="161" customFormat="1" ht="36" customHeight="1" spans="1:6">
      <c r="A1288" s="497" t="s">
        <v>2391</v>
      </c>
      <c r="B1288" s="498" t="s">
        <v>2392</v>
      </c>
      <c r="C1288" s="499">
        <v>36.96</v>
      </c>
      <c r="D1288" s="499">
        <v>16.8</v>
      </c>
      <c r="E1288" s="500">
        <f t="shared" si="40"/>
        <v>-0.545454545454545</v>
      </c>
      <c r="F1288" s="454" t="str">
        <f t="shared" si="41"/>
        <v>是</v>
      </c>
    </row>
    <row r="1289" s="161" customFormat="1" ht="36" customHeight="1" spans="1:6">
      <c r="A1289" s="495" t="s">
        <v>2393</v>
      </c>
      <c r="B1289" s="496" t="s">
        <v>2394</v>
      </c>
      <c r="C1289" s="505">
        <f>SUM(C1290:C1294)</f>
        <v>979.502006999999</v>
      </c>
      <c r="D1289" s="505">
        <f>SUM(D1290:D1294)</f>
        <v>1048.604738</v>
      </c>
      <c r="E1289" s="506">
        <f t="shared" si="40"/>
        <v>0.0705488406416312</v>
      </c>
      <c r="F1289" s="454" t="str">
        <f t="shared" si="41"/>
        <v>是</v>
      </c>
    </row>
    <row r="1290" s="161" customFormat="1" ht="36" customHeight="1" spans="1:6">
      <c r="A1290" s="497" t="s">
        <v>2395</v>
      </c>
      <c r="B1290" s="498" t="s">
        <v>156</v>
      </c>
      <c r="C1290" s="499">
        <v>979.502006999999</v>
      </c>
      <c r="D1290" s="499">
        <v>1048.604738</v>
      </c>
      <c r="E1290" s="500">
        <f t="shared" si="40"/>
        <v>0.0705488406416312</v>
      </c>
      <c r="F1290" s="454" t="str">
        <f t="shared" si="41"/>
        <v>是</v>
      </c>
    </row>
    <row r="1291" s="161" customFormat="1" ht="36" hidden="1" customHeight="1" spans="1:6">
      <c r="A1291" s="497" t="s">
        <v>2396</v>
      </c>
      <c r="B1291" s="498" t="s">
        <v>158</v>
      </c>
      <c r="C1291" s="499">
        <v>0</v>
      </c>
      <c r="D1291" s="499" t="s">
        <v>59</v>
      </c>
      <c r="E1291" s="500">
        <f t="shared" si="40"/>
        <v>0</v>
      </c>
      <c r="F1291" s="454" t="str">
        <f t="shared" si="41"/>
        <v>否</v>
      </c>
    </row>
    <row r="1292" s="161" customFormat="1" ht="36" hidden="1" customHeight="1" spans="1:6">
      <c r="A1292" s="497" t="s">
        <v>2397</v>
      </c>
      <c r="B1292" s="498" t="s">
        <v>160</v>
      </c>
      <c r="C1292" s="499">
        <v>0</v>
      </c>
      <c r="D1292" s="499" t="s">
        <v>59</v>
      </c>
      <c r="E1292" s="500">
        <f t="shared" si="40"/>
        <v>0</v>
      </c>
      <c r="F1292" s="454" t="str">
        <f t="shared" si="41"/>
        <v>否</v>
      </c>
    </row>
    <row r="1293" s="161" customFormat="1" ht="36" hidden="1" customHeight="1" spans="1:6">
      <c r="A1293" s="497" t="s">
        <v>2398</v>
      </c>
      <c r="B1293" s="498" t="s">
        <v>2399</v>
      </c>
      <c r="C1293" s="499">
        <v>0</v>
      </c>
      <c r="D1293" s="499" t="s">
        <v>59</v>
      </c>
      <c r="E1293" s="500">
        <f t="shared" si="40"/>
        <v>0</v>
      </c>
      <c r="F1293" s="454" t="str">
        <f t="shared" si="41"/>
        <v>否</v>
      </c>
    </row>
    <row r="1294" s="161" customFormat="1" ht="36" hidden="1" customHeight="1" spans="1:6">
      <c r="A1294" s="497" t="s">
        <v>2400</v>
      </c>
      <c r="B1294" s="498" t="s">
        <v>2401</v>
      </c>
      <c r="C1294" s="499">
        <v>0</v>
      </c>
      <c r="D1294" s="499" t="s">
        <v>59</v>
      </c>
      <c r="E1294" s="500">
        <f t="shared" si="40"/>
        <v>0</v>
      </c>
      <c r="F1294" s="454" t="str">
        <f t="shared" si="41"/>
        <v>否</v>
      </c>
    </row>
    <row r="1295" s="161" customFormat="1" ht="36" hidden="1" customHeight="1" spans="1:6">
      <c r="A1295" s="495" t="s">
        <v>2402</v>
      </c>
      <c r="B1295" s="496" t="s">
        <v>2403</v>
      </c>
      <c r="C1295" s="499" t="s">
        <v>59</v>
      </c>
      <c r="D1295" s="499" t="s">
        <v>59</v>
      </c>
      <c r="E1295" s="500">
        <f t="shared" si="40"/>
        <v>0</v>
      </c>
      <c r="F1295" s="454" t="str">
        <f t="shared" si="41"/>
        <v>否</v>
      </c>
    </row>
    <row r="1296" s="161" customFormat="1" ht="36" hidden="1" customHeight="1" spans="1:6">
      <c r="A1296" s="497" t="s">
        <v>2404</v>
      </c>
      <c r="B1296" s="498" t="s">
        <v>156</v>
      </c>
      <c r="C1296" s="499" t="s">
        <v>59</v>
      </c>
      <c r="D1296" s="499" t="s">
        <v>59</v>
      </c>
      <c r="E1296" s="500">
        <f t="shared" si="40"/>
        <v>0</v>
      </c>
      <c r="F1296" s="454" t="str">
        <f t="shared" si="41"/>
        <v>否</v>
      </c>
    </row>
    <row r="1297" s="161" customFormat="1" ht="36" hidden="1" customHeight="1" spans="1:6">
      <c r="A1297" s="497" t="s">
        <v>2405</v>
      </c>
      <c r="B1297" s="498" t="s">
        <v>158</v>
      </c>
      <c r="C1297" s="499" t="s">
        <v>59</v>
      </c>
      <c r="D1297" s="499" t="s">
        <v>59</v>
      </c>
      <c r="E1297" s="500">
        <f t="shared" si="40"/>
        <v>0</v>
      </c>
      <c r="F1297" s="454" t="str">
        <f t="shared" si="41"/>
        <v>否</v>
      </c>
    </row>
    <row r="1298" s="161" customFormat="1" ht="36" hidden="1" customHeight="1" spans="1:6">
      <c r="A1298" s="497" t="s">
        <v>2406</v>
      </c>
      <c r="B1298" s="498" t="s">
        <v>160</v>
      </c>
      <c r="C1298" s="499" t="s">
        <v>59</v>
      </c>
      <c r="D1298" s="499" t="s">
        <v>59</v>
      </c>
      <c r="E1298" s="500">
        <f t="shared" si="40"/>
        <v>0</v>
      </c>
      <c r="F1298" s="454" t="str">
        <f t="shared" si="41"/>
        <v>否</v>
      </c>
    </row>
    <row r="1299" s="161" customFormat="1" ht="36" hidden="1" customHeight="1" spans="1:6">
      <c r="A1299" s="497" t="s">
        <v>2407</v>
      </c>
      <c r="B1299" s="498" t="s">
        <v>2408</v>
      </c>
      <c r="C1299" s="499" t="s">
        <v>59</v>
      </c>
      <c r="D1299" s="499" t="s">
        <v>59</v>
      </c>
      <c r="E1299" s="500">
        <f t="shared" si="40"/>
        <v>0</v>
      </c>
      <c r="F1299" s="454" t="str">
        <f t="shared" si="41"/>
        <v>否</v>
      </c>
    </row>
    <row r="1300" s="161" customFormat="1" ht="36" hidden="1" customHeight="1" spans="1:6">
      <c r="A1300" s="497" t="s">
        <v>2409</v>
      </c>
      <c r="B1300" s="498" t="s">
        <v>2410</v>
      </c>
      <c r="C1300" s="499" t="s">
        <v>59</v>
      </c>
      <c r="D1300" s="499" t="s">
        <v>59</v>
      </c>
      <c r="E1300" s="500">
        <f t="shared" si="40"/>
        <v>0</v>
      </c>
      <c r="F1300" s="454" t="str">
        <f t="shared" si="41"/>
        <v>否</v>
      </c>
    </row>
    <row r="1301" s="161" customFormat="1" ht="36" hidden="1" customHeight="1" spans="1:6">
      <c r="A1301" s="495" t="s">
        <v>2411</v>
      </c>
      <c r="B1301" s="496" t="s">
        <v>2412</v>
      </c>
      <c r="C1301" s="499">
        <v>0</v>
      </c>
      <c r="D1301" s="499">
        <v>0</v>
      </c>
      <c r="E1301" s="500">
        <f t="shared" si="40"/>
        <v>0</v>
      </c>
      <c r="F1301" s="454" t="str">
        <f t="shared" si="41"/>
        <v>否</v>
      </c>
    </row>
    <row r="1302" s="161" customFormat="1" ht="36" hidden="1" customHeight="1" spans="1:6">
      <c r="A1302" s="497" t="s">
        <v>2413</v>
      </c>
      <c r="B1302" s="498" t="s">
        <v>156</v>
      </c>
      <c r="C1302" s="499">
        <v>0</v>
      </c>
      <c r="D1302" s="499" t="s">
        <v>59</v>
      </c>
      <c r="E1302" s="500">
        <f t="shared" si="40"/>
        <v>0</v>
      </c>
      <c r="F1302" s="454" t="str">
        <f t="shared" si="41"/>
        <v>否</v>
      </c>
    </row>
    <row r="1303" s="161" customFormat="1" ht="36" hidden="1" customHeight="1" spans="1:6">
      <c r="A1303" s="497" t="s">
        <v>2414</v>
      </c>
      <c r="B1303" s="498" t="s">
        <v>158</v>
      </c>
      <c r="C1303" s="499">
        <v>0</v>
      </c>
      <c r="D1303" s="499" t="s">
        <v>59</v>
      </c>
      <c r="E1303" s="500">
        <f t="shared" si="40"/>
        <v>0</v>
      </c>
      <c r="F1303" s="454" t="str">
        <f t="shared" si="41"/>
        <v>否</v>
      </c>
    </row>
    <row r="1304" s="161" customFormat="1" ht="36" hidden="1" customHeight="1" spans="1:6">
      <c r="A1304" s="497" t="s">
        <v>2415</v>
      </c>
      <c r="B1304" s="498" t="s">
        <v>160</v>
      </c>
      <c r="C1304" s="499">
        <v>0</v>
      </c>
      <c r="D1304" s="499" t="s">
        <v>59</v>
      </c>
      <c r="E1304" s="500">
        <f t="shared" si="40"/>
        <v>0</v>
      </c>
      <c r="F1304" s="454" t="str">
        <f t="shared" si="41"/>
        <v>否</v>
      </c>
    </row>
    <row r="1305" s="161" customFormat="1" ht="36" hidden="1" customHeight="1" spans="1:6">
      <c r="A1305" s="497" t="s">
        <v>2416</v>
      </c>
      <c r="B1305" s="498" t="s">
        <v>2417</v>
      </c>
      <c r="C1305" s="499">
        <v>0</v>
      </c>
      <c r="D1305" s="499" t="s">
        <v>59</v>
      </c>
      <c r="E1305" s="500">
        <f t="shared" si="40"/>
        <v>0</v>
      </c>
      <c r="F1305" s="454" t="str">
        <f t="shared" si="41"/>
        <v>否</v>
      </c>
    </row>
    <row r="1306" s="161" customFormat="1" ht="36" hidden="1" customHeight="1" spans="1:6">
      <c r="A1306" s="497" t="s">
        <v>2418</v>
      </c>
      <c r="B1306" s="498" t="s">
        <v>2419</v>
      </c>
      <c r="C1306" s="499">
        <v>0</v>
      </c>
      <c r="D1306" s="499" t="s">
        <v>59</v>
      </c>
      <c r="E1306" s="500">
        <f t="shared" si="40"/>
        <v>0</v>
      </c>
      <c r="F1306" s="454" t="str">
        <f t="shared" si="41"/>
        <v>否</v>
      </c>
    </row>
    <row r="1307" s="161" customFormat="1" ht="36" hidden="1" customHeight="1" spans="1:6">
      <c r="A1307" s="497" t="s">
        <v>2420</v>
      </c>
      <c r="B1307" s="498" t="s">
        <v>174</v>
      </c>
      <c r="C1307" s="499">
        <v>0</v>
      </c>
      <c r="D1307" s="499" t="s">
        <v>59</v>
      </c>
      <c r="E1307" s="500">
        <f t="shared" si="40"/>
        <v>0</v>
      </c>
      <c r="F1307" s="454" t="str">
        <f t="shared" si="41"/>
        <v>否</v>
      </c>
    </row>
    <row r="1308" s="161" customFormat="1" ht="36" hidden="1" customHeight="1" spans="1:6">
      <c r="A1308" s="497" t="s">
        <v>2421</v>
      </c>
      <c r="B1308" s="498" t="s">
        <v>2422</v>
      </c>
      <c r="C1308" s="499">
        <v>0</v>
      </c>
      <c r="D1308" s="499" t="s">
        <v>59</v>
      </c>
      <c r="E1308" s="500">
        <f t="shared" si="40"/>
        <v>0</v>
      </c>
      <c r="F1308" s="454" t="str">
        <f t="shared" si="41"/>
        <v>否</v>
      </c>
    </row>
    <row r="1309" s="161" customFormat="1" ht="36" customHeight="1" spans="1:6">
      <c r="A1309" s="495" t="s">
        <v>2423</v>
      </c>
      <c r="B1309" s="496" t="s">
        <v>2424</v>
      </c>
      <c r="C1309" s="505">
        <f>SUM(C1310:C1321)</f>
        <v>122.790698000002</v>
      </c>
      <c r="D1309" s="505">
        <f>SUM(D1310:D1321)</f>
        <v>118.683994</v>
      </c>
      <c r="E1309" s="506">
        <f t="shared" si="40"/>
        <v>-0.0334447483961849</v>
      </c>
      <c r="F1309" s="454" t="str">
        <f t="shared" si="41"/>
        <v>是</v>
      </c>
    </row>
    <row r="1310" s="161" customFormat="1" ht="36" hidden="1" customHeight="1" spans="1:6">
      <c r="A1310" s="497" t="s">
        <v>2425</v>
      </c>
      <c r="B1310" s="498" t="s">
        <v>156</v>
      </c>
      <c r="C1310" s="499">
        <v>0</v>
      </c>
      <c r="D1310" s="499" t="s">
        <v>59</v>
      </c>
      <c r="E1310" s="500">
        <f t="shared" si="40"/>
        <v>0</v>
      </c>
      <c r="F1310" s="454" t="str">
        <f t="shared" si="41"/>
        <v>否</v>
      </c>
    </row>
    <row r="1311" s="161" customFormat="1" ht="36" hidden="1" customHeight="1" spans="1:6">
      <c r="A1311" s="497" t="s">
        <v>2426</v>
      </c>
      <c r="B1311" s="498" t="s">
        <v>158</v>
      </c>
      <c r="C1311" s="499">
        <v>0</v>
      </c>
      <c r="D1311" s="499" t="s">
        <v>59</v>
      </c>
      <c r="E1311" s="500">
        <f t="shared" si="40"/>
        <v>0</v>
      </c>
      <c r="F1311" s="454" t="str">
        <f t="shared" si="41"/>
        <v>否</v>
      </c>
    </row>
    <row r="1312" s="161" customFormat="1" ht="36" hidden="1" customHeight="1" spans="1:6">
      <c r="A1312" s="497" t="s">
        <v>2427</v>
      </c>
      <c r="B1312" s="498" t="s">
        <v>160</v>
      </c>
      <c r="C1312" s="499">
        <v>0</v>
      </c>
      <c r="D1312" s="499" t="s">
        <v>59</v>
      </c>
      <c r="E1312" s="500">
        <f t="shared" si="40"/>
        <v>0</v>
      </c>
      <c r="F1312" s="454" t="str">
        <f t="shared" si="41"/>
        <v>否</v>
      </c>
    </row>
    <row r="1313" s="161" customFormat="1" ht="36" hidden="1" customHeight="1" spans="1:6">
      <c r="A1313" s="497" t="s">
        <v>2428</v>
      </c>
      <c r="B1313" s="498" t="s">
        <v>2429</v>
      </c>
      <c r="C1313" s="499">
        <v>0</v>
      </c>
      <c r="D1313" s="499" t="s">
        <v>59</v>
      </c>
      <c r="E1313" s="500">
        <f t="shared" si="40"/>
        <v>0</v>
      </c>
      <c r="F1313" s="454" t="str">
        <f t="shared" si="41"/>
        <v>否</v>
      </c>
    </row>
    <row r="1314" s="161" customFormat="1" ht="36" hidden="1" customHeight="1" spans="1:6">
      <c r="A1314" s="497" t="s">
        <v>2430</v>
      </c>
      <c r="B1314" s="498" t="s">
        <v>2431</v>
      </c>
      <c r="C1314" s="499">
        <v>0</v>
      </c>
      <c r="D1314" s="499" t="s">
        <v>59</v>
      </c>
      <c r="E1314" s="500">
        <f t="shared" si="40"/>
        <v>0</v>
      </c>
      <c r="F1314" s="454" t="str">
        <f t="shared" si="41"/>
        <v>否</v>
      </c>
    </row>
    <row r="1315" s="161" customFormat="1" ht="36" customHeight="1" spans="1:6">
      <c r="A1315" s="497" t="s">
        <v>2432</v>
      </c>
      <c r="B1315" s="498" t="s">
        <v>2433</v>
      </c>
      <c r="C1315" s="499">
        <v>7</v>
      </c>
      <c r="D1315" s="499" t="s">
        <v>59</v>
      </c>
      <c r="E1315" s="500">
        <f t="shared" si="40"/>
        <v>0</v>
      </c>
      <c r="F1315" s="454" t="str">
        <f t="shared" si="41"/>
        <v>是</v>
      </c>
    </row>
    <row r="1316" s="161" customFormat="1" ht="36" hidden="1" customHeight="1" spans="1:6">
      <c r="A1316" s="497" t="s">
        <v>2434</v>
      </c>
      <c r="B1316" s="498" t="s">
        <v>2435</v>
      </c>
      <c r="C1316" s="499">
        <v>0</v>
      </c>
      <c r="D1316" s="499" t="s">
        <v>59</v>
      </c>
      <c r="E1316" s="500">
        <f t="shared" si="40"/>
        <v>0</v>
      </c>
      <c r="F1316" s="454" t="str">
        <f t="shared" si="41"/>
        <v>否</v>
      </c>
    </row>
    <row r="1317" s="161" customFormat="1" ht="36" hidden="1" customHeight="1" spans="1:6">
      <c r="A1317" s="497" t="s">
        <v>2436</v>
      </c>
      <c r="B1317" s="498" t="s">
        <v>2437</v>
      </c>
      <c r="C1317" s="499">
        <v>0</v>
      </c>
      <c r="D1317" s="499" t="s">
        <v>59</v>
      </c>
      <c r="E1317" s="500">
        <f t="shared" si="40"/>
        <v>0</v>
      </c>
      <c r="F1317" s="454" t="str">
        <f t="shared" si="41"/>
        <v>否</v>
      </c>
    </row>
    <row r="1318" s="161" customFormat="1" ht="36" hidden="1" customHeight="1" spans="1:6">
      <c r="A1318" s="497" t="s">
        <v>2438</v>
      </c>
      <c r="B1318" s="498" t="s">
        <v>2439</v>
      </c>
      <c r="C1318" s="499">
        <v>0</v>
      </c>
      <c r="D1318" s="499" t="s">
        <v>59</v>
      </c>
      <c r="E1318" s="500">
        <f t="shared" si="40"/>
        <v>0</v>
      </c>
      <c r="F1318" s="454" t="str">
        <f t="shared" si="41"/>
        <v>否</v>
      </c>
    </row>
    <row r="1319" s="161" customFormat="1" ht="36" hidden="1" customHeight="1" spans="1:6">
      <c r="A1319" s="497" t="s">
        <v>2440</v>
      </c>
      <c r="B1319" s="498" t="s">
        <v>2441</v>
      </c>
      <c r="C1319" s="499">
        <v>0</v>
      </c>
      <c r="D1319" s="499" t="s">
        <v>59</v>
      </c>
      <c r="E1319" s="500">
        <f t="shared" si="40"/>
        <v>0</v>
      </c>
      <c r="F1319" s="454" t="str">
        <f t="shared" si="41"/>
        <v>否</v>
      </c>
    </row>
    <row r="1320" s="161" customFormat="1" ht="36" customHeight="1" spans="1:6">
      <c r="A1320" s="497" t="s">
        <v>2442</v>
      </c>
      <c r="B1320" s="498" t="s">
        <v>2443</v>
      </c>
      <c r="C1320" s="499">
        <v>115.790698000002</v>
      </c>
      <c r="D1320" s="499">
        <v>118.683994</v>
      </c>
      <c r="E1320" s="500">
        <f t="shared" si="40"/>
        <v>0.0249872921570777</v>
      </c>
      <c r="F1320" s="454" t="str">
        <f t="shared" si="41"/>
        <v>是</v>
      </c>
    </row>
    <row r="1321" s="161" customFormat="1" ht="36" hidden="1" customHeight="1" spans="1:6">
      <c r="A1321" s="497" t="s">
        <v>2444</v>
      </c>
      <c r="B1321" s="498" t="s">
        <v>2445</v>
      </c>
      <c r="C1321" s="499">
        <v>0</v>
      </c>
      <c r="D1321" s="499" t="s">
        <v>59</v>
      </c>
      <c r="E1321" s="500">
        <f t="shared" si="40"/>
        <v>0</v>
      </c>
      <c r="F1321" s="454" t="str">
        <f t="shared" si="41"/>
        <v>否</v>
      </c>
    </row>
    <row r="1322" s="161" customFormat="1" ht="36" customHeight="1" spans="1:6">
      <c r="A1322" s="495" t="s">
        <v>2446</v>
      </c>
      <c r="B1322" s="496" t="s">
        <v>2447</v>
      </c>
      <c r="C1322" s="499">
        <v>46.2</v>
      </c>
      <c r="D1322" s="499">
        <v>75.3</v>
      </c>
      <c r="E1322" s="500">
        <f t="shared" si="40"/>
        <v>0.62987012987013</v>
      </c>
      <c r="F1322" s="454" t="str">
        <f t="shared" si="41"/>
        <v>是</v>
      </c>
    </row>
    <row r="1323" s="161" customFormat="1" ht="36" customHeight="1" spans="1:6">
      <c r="A1323" s="497" t="s">
        <v>2448</v>
      </c>
      <c r="B1323" s="498" t="s">
        <v>2449</v>
      </c>
      <c r="C1323" s="499">
        <v>0</v>
      </c>
      <c r="D1323" s="499">
        <v>75.3</v>
      </c>
      <c r="E1323" s="500">
        <f t="shared" si="40"/>
        <v>0</v>
      </c>
      <c r="F1323" s="454" t="str">
        <f t="shared" si="41"/>
        <v>是</v>
      </c>
    </row>
    <row r="1324" s="161" customFormat="1" ht="36" hidden="1" customHeight="1" spans="1:6">
      <c r="A1324" s="497" t="s">
        <v>2450</v>
      </c>
      <c r="B1324" s="498" t="s">
        <v>2451</v>
      </c>
      <c r="C1324" s="499">
        <v>0</v>
      </c>
      <c r="D1324" s="499" t="s">
        <v>59</v>
      </c>
      <c r="E1324" s="500">
        <f t="shared" si="40"/>
        <v>0</v>
      </c>
      <c r="F1324" s="454" t="str">
        <f t="shared" si="41"/>
        <v>否</v>
      </c>
    </row>
    <row r="1325" s="161" customFormat="1" ht="36" customHeight="1" spans="1:6">
      <c r="A1325" s="497" t="s">
        <v>2452</v>
      </c>
      <c r="B1325" s="498" t="s">
        <v>2453</v>
      </c>
      <c r="C1325" s="499">
        <v>46.2</v>
      </c>
      <c r="D1325" s="499" t="s">
        <v>59</v>
      </c>
      <c r="E1325" s="500">
        <f t="shared" si="40"/>
        <v>0</v>
      </c>
      <c r="F1325" s="454" t="str">
        <f t="shared" si="41"/>
        <v>是</v>
      </c>
    </row>
    <row r="1326" s="161" customFormat="1" ht="36" hidden="1" customHeight="1" spans="1:6">
      <c r="A1326" s="495" t="s">
        <v>2454</v>
      </c>
      <c r="B1326" s="496" t="s">
        <v>2455</v>
      </c>
      <c r="C1326" s="505">
        <f>SUM(C1327:C1331)</f>
        <v>0</v>
      </c>
      <c r="D1326" s="505">
        <f>SUM(D1327:D1331)</f>
        <v>0</v>
      </c>
      <c r="E1326" s="506">
        <f t="shared" si="40"/>
        <v>0</v>
      </c>
      <c r="F1326" s="454" t="str">
        <f t="shared" si="41"/>
        <v>否</v>
      </c>
    </row>
    <row r="1327" s="161" customFormat="1" ht="36" hidden="1" customHeight="1" spans="1:6">
      <c r="A1327" s="497" t="s">
        <v>2456</v>
      </c>
      <c r="B1327" s="498" t="s">
        <v>2457</v>
      </c>
      <c r="C1327" s="499" t="s">
        <v>59</v>
      </c>
      <c r="D1327" s="499" t="s">
        <v>59</v>
      </c>
      <c r="E1327" s="500">
        <f t="shared" si="40"/>
        <v>0</v>
      </c>
      <c r="F1327" s="454" t="str">
        <f t="shared" si="41"/>
        <v>否</v>
      </c>
    </row>
    <row r="1328" s="161" customFormat="1" ht="36" hidden="1" customHeight="1" spans="1:6">
      <c r="A1328" s="497" t="s">
        <v>2458</v>
      </c>
      <c r="B1328" s="498" t="s">
        <v>2459</v>
      </c>
      <c r="C1328" s="499" t="s">
        <v>59</v>
      </c>
      <c r="D1328" s="499" t="s">
        <v>59</v>
      </c>
      <c r="E1328" s="500">
        <f t="shared" si="40"/>
        <v>0</v>
      </c>
      <c r="F1328" s="454" t="str">
        <f t="shared" si="41"/>
        <v>否</v>
      </c>
    </row>
    <row r="1329" s="161" customFormat="1" ht="36" hidden="1" customHeight="1" spans="1:6">
      <c r="A1329" s="497" t="s">
        <v>2460</v>
      </c>
      <c r="B1329" s="498" t="s">
        <v>2461</v>
      </c>
      <c r="C1329" s="499">
        <v>0</v>
      </c>
      <c r="D1329" s="499" t="s">
        <v>59</v>
      </c>
      <c r="E1329" s="500">
        <f t="shared" si="40"/>
        <v>0</v>
      </c>
      <c r="F1329" s="454" t="str">
        <f t="shared" si="41"/>
        <v>否</v>
      </c>
    </row>
    <row r="1330" s="161" customFormat="1" ht="36" hidden="1" customHeight="1" spans="1:6">
      <c r="A1330" s="497" t="s">
        <v>2462</v>
      </c>
      <c r="B1330" s="498" t="s">
        <v>2463</v>
      </c>
      <c r="C1330" s="499">
        <v>0</v>
      </c>
      <c r="D1330" s="499" t="s">
        <v>59</v>
      </c>
      <c r="E1330" s="500">
        <f t="shared" si="40"/>
        <v>0</v>
      </c>
      <c r="F1330" s="454" t="str">
        <f t="shared" si="41"/>
        <v>否</v>
      </c>
    </row>
    <row r="1331" s="161" customFormat="1" ht="36" hidden="1" customHeight="1" spans="1:6">
      <c r="A1331" s="497" t="s">
        <v>2464</v>
      </c>
      <c r="B1331" s="498" t="s">
        <v>2465</v>
      </c>
      <c r="C1331" s="499">
        <v>0</v>
      </c>
      <c r="D1331" s="499" t="s">
        <v>59</v>
      </c>
      <c r="E1331" s="500">
        <f t="shared" si="40"/>
        <v>0</v>
      </c>
      <c r="F1331" s="454" t="str">
        <f t="shared" si="41"/>
        <v>否</v>
      </c>
    </row>
    <row r="1332" s="161" customFormat="1" ht="36" hidden="1" customHeight="1" spans="1:6">
      <c r="A1332" s="495" t="s">
        <v>2466</v>
      </c>
      <c r="B1332" s="496" t="s">
        <v>2467</v>
      </c>
      <c r="C1332" s="499">
        <f>C1333</f>
        <v>0</v>
      </c>
      <c r="D1332" s="499" t="str">
        <f>D1333</f>
        <v/>
      </c>
      <c r="E1332" s="500">
        <f t="shared" si="40"/>
        <v>0</v>
      </c>
      <c r="F1332" s="454" t="str">
        <f t="shared" si="41"/>
        <v>否</v>
      </c>
    </row>
    <row r="1333" s="161" customFormat="1" ht="36" hidden="1" customHeight="1" spans="1:6">
      <c r="A1333" s="317" t="s">
        <v>2468</v>
      </c>
      <c r="B1333" s="498" t="s">
        <v>2469</v>
      </c>
      <c r="C1333" s="499">
        <v>0</v>
      </c>
      <c r="D1333" s="499" t="s">
        <v>59</v>
      </c>
      <c r="E1333" s="500">
        <f t="shared" si="40"/>
        <v>0</v>
      </c>
      <c r="F1333" s="454" t="str">
        <f t="shared" si="41"/>
        <v>否</v>
      </c>
    </row>
    <row r="1334" s="161" customFormat="1" ht="36" customHeight="1" spans="1:6">
      <c r="A1334" s="495" t="s">
        <v>122</v>
      </c>
      <c r="B1334" s="496" t="s">
        <v>123</v>
      </c>
      <c r="C1334" s="499">
        <v>2000</v>
      </c>
      <c r="D1334" s="499">
        <v>2200</v>
      </c>
      <c r="E1334" s="500">
        <f t="shared" si="40"/>
        <v>0.1</v>
      </c>
      <c r="F1334" s="454" t="str">
        <f t="shared" si="41"/>
        <v>是</v>
      </c>
    </row>
    <row r="1335" s="161" customFormat="1" ht="36" customHeight="1" spans="1:6">
      <c r="A1335" s="495" t="s">
        <v>124</v>
      </c>
      <c r="B1335" s="496" t="s">
        <v>125</v>
      </c>
      <c r="C1335" s="322">
        <f>C1336</f>
        <v>3753</v>
      </c>
      <c r="D1335" s="322">
        <f>D1336</f>
        <v>3590</v>
      </c>
      <c r="E1335" s="330">
        <f t="shared" si="40"/>
        <v>-0.0434319211297629</v>
      </c>
      <c r="F1335" s="454" t="str">
        <f t="shared" si="41"/>
        <v>是</v>
      </c>
    </row>
    <row r="1336" s="161" customFormat="1" ht="36" customHeight="1" spans="1:6">
      <c r="A1336" s="495" t="s">
        <v>2470</v>
      </c>
      <c r="B1336" s="496" t="s">
        <v>2471</v>
      </c>
      <c r="C1336" s="505">
        <f>SUM(C1337:C1340)</f>
        <v>3753</v>
      </c>
      <c r="D1336" s="505">
        <f>SUM(D1337:D1340)</f>
        <v>3590</v>
      </c>
      <c r="E1336" s="506">
        <f t="shared" si="40"/>
        <v>-0.0434319211297629</v>
      </c>
      <c r="F1336" s="454" t="str">
        <f t="shared" si="41"/>
        <v>是</v>
      </c>
    </row>
    <row r="1337" s="161" customFormat="1" ht="36" customHeight="1" spans="1:6">
      <c r="A1337" s="497" t="s">
        <v>2472</v>
      </c>
      <c r="B1337" s="498" t="s">
        <v>2473</v>
      </c>
      <c r="C1337" s="499">
        <v>3753</v>
      </c>
      <c r="D1337" s="499">
        <v>3590</v>
      </c>
      <c r="E1337" s="500">
        <f t="shared" si="40"/>
        <v>-0.0434319211297629</v>
      </c>
      <c r="F1337" s="454" t="str">
        <f t="shared" si="41"/>
        <v>是</v>
      </c>
    </row>
    <row r="1338" s="161" customFormat="1" ht="36" hidden="1" customHeight="1" spans="1:6">
      <c r="A1338" s="497" t="s">
        <v>2474</v>
      </c>
      <c r="B1338" s="498" t="s">
        <v>2475</v>
      </c>
      <c r="C1338" s="499">
        <v>0</v>
      </c>
      <c r="D1338" s="499" t="s">
        <v>59</v>
      </c>
      <c r="E1338" s="500">
        <f t="shared" si="40"/>
        <v>0</v>
      </c>
      <c r="F1338" s="454" t="str">
        <f t="shared" si="41"/>
        <v>否</v>
      </c>
    </row>
    <row r="1339" s="161" customFormat="1" ht="36" hidden="1" customHeight="1" spans="1:6">
      <c r="A1339" s="497" t="s">
        <v>2476</v>
      </c>
      <c r="B1339" s="498" t="s">
        <v>2477</v>
      </c>
      <c r="C1339" s="499">
        <v>0</v>
      </c>
      <c r="D1339" s="499" t="s">
        <v>59</v>
      </c>
      <c r="E1339" s="500">
        <f t="shared" si="40"/>
        <v>0</v>
      </c>
      <c r="F1339" s="454" t="str">
        <f t="shared" si="41"/>
        <v>否</v>
      </c>
    </row>
    <row r="1340" s="161" customFormat="1" ht="36" hidden="1" customHeight="1" spans="1:6">
      <c r="A1340" s="497" t="s">
        <v>2478</v>
      </c>
      <c r="B1340" s="498" t="s">
        <v>2479</v>
      </c>
      <c r="C1340" s="499">
        <v>0</v>
      </c>
      <c r="D1340" s="499" t="s">
        <v>59</v>
      </c>
      <c r="E1340" s="500">
        <f t="shared" si="40"/>
        <v>0</v>
      </c>
      <c r="F1340" s="454" t="str">
        <f t="shared" si="41"/>
        <v>否</v>
      </c>
    </row>
    <row r="1341" s="161" customFormat="1" ht="36" customHeight="1" spans="1:6">
      <c r="A1341" s="495" t="s">
        <v>126</v>
      </c>
      <c r="B1341" s="496" t="s">
        <v>127</v>
      </c>
      <c r="C1341" s="322">
        <f>C1342</f>
        <v>80</v>
      </c>
      <c r="D1341" s="322">
        <f>D1342</f>
        <v>60</v>
      </c>
      <c r="E1341" s="330">
        <f t="shared" si="40"/>
        <v>-0.25</v>
      </c>
      <c r="F1341" s="454" t="str">
        <f t="shared" si="41"/>
        <v>是</v>
      </c>
    </row>
    <row r="1342" s="161" customFormat="1" ht="36" customHeight="1" spans="1:6">
      <c r="A1342" s="495" t="s">
        <v>2480</v>
      </c>
      <c r="B1342" s="496" t="s">
        <v>2481</v>
      </c>
      <c r="C1342" s="499">
        <v>80</v>
      </c>
      <c r="D1342" s="499">
        <v>60</v>
      </c>
      <c r="E1342" s="500">
        <f t="shared" si="40"/>
        <v>-0.25</v>
      </c>
      <c r="F1342" s="454" t="str">
        <f t="shared" si="41"/>
        <v>是</v>
      </c>
    </row>
    <row r="1343" s="161" customFormat="1" ht="36" customHeight="1" spans="1:6">
      <c r="A1343" s="495" t="s">
        <v>128</v>
      </c>
      <c r="B1343" s="496" t="s">
        <v>129</v>
      </c>
      <c r="C1343" s="322">
        <f>SUM(C1344:C1345)</f>
        <v>21628</v>
      </c>
      <c r="D1343" s="322">
        <f>SUM(D1344:D1345)</f>
        <v>12152</v>
      </c>
      <c r="E1343" s="330">
        <f t="shared" si="40"/>
        <v>-0.438135749953764</v>
      </c>
      <c r="F1343" s="454" t="str">
        <f t="shared" si="41"/>
        <v>是</v>
      </c>
    </row>
    <row r="1344" s="161" customFormat="1" ht="36" hidden="1" customHeight="1" spans="1:6">
      <c r="A1344" s="495" t="s">
        <v>2482</v>
      </c>
      <c r="B1344" s="496" t="s">
        <v>2483</v>
      </c>
      <c r="C1344" s="499">
        <v>0</v>
      </c>
      <c r="D1344" s="499" t="s">
        <v>59</v>
      </c>
      <c r="E1344" s="500">
        <f t="shared" si="40"/>
        <v>0</v>
      </c>
      <c r="F1344" s="454" t="str">
        <f t="shared" si="41"/>
        <v>否</v>
      </c>
    </row>
    <row r="1345" s="161" customFormat="1" ht="36" customHeight="1" spans="1:6">
      <c r="A1345" s="495" t="s">
        <v>2484</v>
      </c>
      <c r="B1345" s="496" t="s">
        <v>2143</v>
      </c>
      <c r="C1345" s="499">
        <v>21628</v>
      </c>
      <c r="D1345" s="499">
        <v>12152</v>
      </c>
      <c r="E1345" s="500">
        <f t="shared" si="40"/>
        <v>-0.438135749953764</v>
      </c>
      <c r="F1345" s="454" t="str">
        <f t="shared" si="41"/>
        <v>是</v>
      </c>
    </row>
    <row r="1346" s="161" customFormat="1" ht="36" customHeight="1" spans="1:6">
      <c r="A1346" s="530"/>
      <c r="B1346" s="496" t="s">
        <v>2485</v>
      </c>
      <c r="C1346" s="505">
        <f>SUM(C4,C256,C259,C278,C370,C424,C480,C539,C668,C744,C825,C848,C960,C1024,C1094,C1114,C1141,C1151,C1196,C1218,C1276,C1334,C1335,C1341,C1343)</f>
        <v>189899.922342</v>
      </c>
      <c r="D1346" s="505">
        <f>SUM(D4,D256,D259,D278,D370,D424,D480,D539,D668,D744,D825,D848,D960,D1024,D1094,D1114,D1141,D1151,D1196,D1218,D1276,D1334,D1335,D1341,D1343)</f>
        <v>219813.757417</v>
      </c>
      <c r="E1346" s="506">
        <f t="shared" si="40"/>
        <v>0.157524209099605</v>
      </c>
      <c r="F1346" s="454" t="str">
        <f t="shared" si="41"/>
        <v>是</v>
      </c>
    </row>
    <row r="1347" s="161" customFormat="1" spans="1:5">
      <c r="A1347" s="479"/>
      <c r="B1347" s="479"/>
      <c r="C1347" s="480"/>
      <c r="D1347" s="480"/>
      <c r="E1347" s="481"/>
    </row>
    <row r="1348" s="161" customFormat="1" spans="1:5">
      <c r="A1348" s="479"/>
      <c r="B1348" s="479"/>
      <c r="C1348" s="480"/>
      <c r="D1348" s="480"/>
      <c r="E1348" s="481"/>
    </row>
    <row r="1349" s="161" customFormat="1" spans="1:5">
      <c r="A1349" s="479"/>
      <c r="B1349" s="479"/>
      <c r="C1349" s="480"/>
      <c r="D1349" s="480"/>
      <c r="E1349" s="481"/>
    </row>
    <row r="1350" s="161" customFormat="1" spans="1:5">
      <c r="A1350" s="479"/>
      <c r="B1350" s="479"/>
      <c r="C1350" s="480"/>
      <c r="D1350" s="480"/>
      <c r="E1350" s="481"/>
    </row>
    <row r="1351" s="161" customFormat="1" spans="1:5">
      <c r="A1351" s="479"/>
      <c r="B1351" s="479"/>
      <c r="C1351" s="480"/>
      <c r="D1351" s="480"/>
      <c r="E1351" s="481"/>
    </row>
    <row r="1352" s="161" customFormat="1" spans="1:5">
      <c r="A1352" s="479"/>
      <c r="B1352" s="479"/>
      <c r="C1352" s="480"/>
      <c r="D1352" s="480"/>
      <c r="E1352" s="481"/>
    </row>
    <row r="1353" s="161" customFormat="1" spans="1:5">
      <c r="A1353" s="479"/>
      <c r="B1353" s="479"/>
      <c r="C1353" s="480"/>
      <c r="D1353" s="480"/>
      <c r="E1353" s="481"/>
    </row>
    <row r="1354" s="161" customFormat="1" spans="1:5">
      <c r="A1354" s="479"/>
      <c r="B1354" s="479"/>
      <c r="C1354" s="480"/>
      <c r="D1354" s="480"/>
      <c r="E1354" s="481"/>
    </row>
    <row r="1355" s="161" customFormat="1" spans="1:5">
      <c r="A1355" s="479"/>
      <c r="B1355" s="479"/>
      <c r="C1355" s="480"/>
      <c r="D1355" s="480"/>
      <c r="E1355" s="481"/>
    </row>
    <row r="1356" s="161" customFormat="1" spans="1:5">
      <c r="A1356" s="479"/>
      <c r="B1356" s="479"/>
      <c r="C1356" s="480"/>
      <c r="D1356" s="480"/>
      <c r="E1356" s="481"/>
    </row>
    <row r="1357" s="161" customFormat="1" spans="1:5">
      <c r="A1357" s="479"/>
      <c r="B1357" s="479"/>
      <c r="C1357" s="480"/>
      <c r="D1357" s="480"/>
      <c r="E1357" s="481"/>
    </row>
    <row r="1358" s="161" customFormat="1" spans="1:5">
      <c r="A1358" s="479"/>
      <c r="B1358" s="479"/>
      <c r="C1358" s="480"/>
      <c r="D1358" s="480"/>
      <c r="E1358" s="481"/>
    </row>
    <row r="1359" s="161" customFormat="1" spans="1:5">
      <c r="A1359" s="479"/>
      <c r="B1359" s="479"/>
      <c r="C1359" s="480"/>
      <c r="D1359" s="480"/>
      <c r="E1359" s="481"/>
    </row>
  </sheetData>
  <autoFilter ref="A3:I1346">
    <filterColumn colId="5">
      <customFilters>
        <customFilter operator="equal" val="是"/>
      </customFilters>
    </filterColumn>
    <extLst/>
  </autoFilter>
  <mergeCells count="1">
    <mergeCell ref="B1:E1"/>
  </mergeCells>
  <conditionalFormatting sqref="F4:F1346">
    <cfRule type="cellIs" dxfId="2" priority="1338"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C56"/>
  <sheetViews>
    <sheetView showZeros="0" view="pageBreakPreview" zoomScale="85" zoomScaleNormal="100" topLeftCell="B1" workbookViewId="0">
      <selection activeCell="D26" sqref="D26"/>
    </sheetView>
  </sheetViews>
  <sheetFormatPr defaultColWidth="9" defaultRowHeight="13.5" outlineLevelCol="2"/>
  <cols>
    <col min="1" max="1" width="8.875" hidden="1" customWidth="1"/>
    <col min="2" max="2" width="51.125" style="276" customWidth="1"/>
    <col min="3" max="3" width="73.2333333333333" style="461" customWidth="1"/>
    <col min="4" max="4" width="15.25" customWidth="1"/>
  </cols>
  <sheetData>
    <row r="1" ht="45" customHeight="1" spans="2:3">
      <c r="B1" s="462" t="s">
        <v>2486</v>
      </c>
      <c r="C1" s="463"/>
    </row>
    <row r="2" ht="20.1" customHeight="1" spans="2:3">
      <c r="B2" s="464"/>
      <c r="C2" s="465" t="s">
        <v>2</v>
      </c>
    </row>
    <row r="3" ht="45" customHeight="1" spans="1:3">
      <c r="A3" s="460" t="s">
        <v>3</v>
      </c>
      <c r="B3" s="60" t="s">
        <v>2487</v>
      </c>
      <c r="C3" s="244" t="s">
        <v>6</v>
      </c>
    </row>
    <row r="4" ht="42" customHeight="1" spans="1:3">
      <c r="A4" s="466">
        <v>501</v>
      </c>
      <c r="B4" s="467" t="s">
        <v>2488</v>
      </c>
      <c r="C4" s="468">
        <f>SUM(C5:C8)</f>
        <v>39110.954721</v>
      </c>
    </row>
    <row r="5" ht="42" customHeight="1" spans="1:3">
      <c r="A5" s="460">
        <v>50101</v>
      </c>
      <c r="B5" s="469" t="s">
        <v>2489</v>
      </c>
      <c r="C5" s="470">
        <v>17265.174469</v>
      </c>
    </row>
    <row r="6" ht="42" customHeight="1" spans="1:3">
      <c r="A6" s="460">
        <v>50102</v>
      </c>
      <c r="B6" s="469" t="s">
        <v>2490</v>
      </c>
      <c r="C6" s="470">
        <v>8569.490301</v>
      </c>
    </row>
    <row r="7" ht="42" customHeight="1" spans="1:3">
      <c r="A7" s="460">
        <v>50103</v>
      </c>
      <c r="B7" s="469" t="s">
        <v>2491</v>
      </c>
      <c r="C7" s="470">
        <v>3190.671613</v>
      </c>
    </row>
    <row r="8" ht="42" customHeight="1" spans="1:3">
      <c r="A8" s="460">
        <v>50199</v>
      </c>
      <c r="B8" s="469" t="s">
        <v>2492</v>
      </c>
      <c r="C8" s="470">
        <v>10085.618338</v>
      </c>
    </row>
    <row r="9" ht="42" customHeight="1" spans="1:3">
      <c r="A9" s="466">
        <v>502</v>
      </c>
      <c r="B9" s="467" t="s">
        <v>2493</v>
      </c>
      <c r="C9" s="468">
        <f>SUM(C10:C19)</f>
        <v>25984.987724</v>
      </c>
    </row>
    <row r="10" ht="42" customHeight="1" spans="1:3">
      <c r="A10" s="460">
        <v>50201</v>
      </c>
      <c r="B10" s="469" t="s">
        <v>2494</v>
      </c>
      <c r="C10" s="470">
        <v>7165.0021</v>
      </c>
    </row>
    <row r="11" ht="42" customHeight="1" spans="1:3">
      <c r="A11" s="460">
        <v>50202</v>
      </c>
      <c r="B11" s="469" t="s">
        <v>2495</v>
      </c>
      <c r="C11" s="470">
        <v>138.528</v>
      </c>
    </row>
    <row r="12" ht="42" customHeight="1" spans="1:3">
      <c r="A12" s="460">
        <v>50203</v>
      </c>
      <c r="B12" s="469" t="s">
        <v>2496</v>
      </c>
      <c r="C12" s="470">
        <v>179.936</v>
      </c>
    </row>
    <row r="13" ht="42" customHeight="1" spans="1:3">
      <c r="A13" s="460">
        <v>50204</v>
      </c>
      <c r="B13" s="469" t="s">
        <v>2497</v>
      </c>
      <c r="C13" s="470">
        <v>68.82</v>
      </c>
    </row>
    <row r="14" ht="42" customHeight="1" spans="1:3">
      <c r="A14" s="460">
        <v>50205</v>
      </c>
      <c r="B14" s="469" t="s">
        <v>2498</v>
      </c>
      <c r="C14" s="470">
        <v>17080.838534</v>
      </c>
    </row>
    <row r="15" ht="42" customHeight="1" spans="1:3">
      <c r="A15" s="460">
        <v>50206</v>
      </c>
      <c r="B15" s="469" t="s">
        <v>2499</v>
      </c>
      <c r="C15" s="470">
        <v>146.9912</v>
      </c>
    </row>
    <row r="16" ht="42" customHeight="1" spans="1:3">
      <c r="A16" s="460">
        <v>50207</v>
      </c>
      <c r="B16" s="469" t="s">
        <v>2500</v>
      </c>
      <c r="C16" s="470" t="s">
        <v>59</v>
      </c>
    </row>
    <row r="17" ht="42" customHeight="1" spans="1:3">
      <c r="A17" s="460">
        <v>50208</v>
      </c>
      <c r="B17" s="469" t="s">
        <v>2501</v>
      </c>
      <c r="C17" s="470">
        <v>591.7</v>
      </c>
    </row>
    <row r="18" ht="42" customHeight="1" spans="1:3">
      <c r="A18" s="460">
        <v>50209</v>
      </c>
      <c r="B18" s="469" t="s">
        <v>2502</v>
      </c>
      <c r="C18" s="470">
        <v>252.14689</v>
      </c>
    </row>
    <row r="19" ht="42" customHeight="1" spans="1:3">
      <c r="A19" s="460">
        <v>50299</v>
      </c>
      <c r="B19" s="469" t="s">
        <v>2503</v>
      </c>
      <c r="C19" s="470">
        <v>361.025</v>
      </c>
    </row>
    <row r="20" ht="42" customHeight="1" spans="1:3">
      <c r="A20" s="466">
        <v>503</v>
      </c>
      <c r="B20" s="467" t="s">
        <v>2504</v>
      </c>
      <c r="C20" s="468">
        <f>SUM(C21:C26)</f>
        <v>17504.48814</v>
      </c>
    </row>
    <row r="21" ht="42" customHeight="1" spans="1:3">
      <c r="A21" s="460">
        <v>50301</v>
      </c>
      <c r="B21" s="469" t="s">
        <v>2505</v>
      </c>
      <c r="C21" s="470">
        <v>53</v>
      </c>
    </row>
    <row r="22" ht="42" customHeight="1" spans="1:3">
      <c r="A22" s="460">
        <v>50302</v>
      </c>
      <c r="B22" s="469" t="s">
        <v>2506</v>
      </c>
      <c r="C22" s="470">
        <v>15551.88</v>
      </c>
    </row>
    <row r="23" ht="42" customHeight="1" spans="1:3">
      <c r="A23" s="460">
        <v>50303</v>
      </c>
      <c r="B23" s="469" t="s">
        <v>2507</v>
      </c>
      <c r="C23" s="470">
        <v>65</v>
      </c>
    </row>
    <row r="24" ht="42" customHeight="1" spans="1:3">
      <c r="A24" s="460">
        <v>50305</v>
      </c>
      <c r="B24" s="469" t="s">
        <v>2508</v>
      </c>
      <c r="C24" s="470">
        <v>110.55</v>
      </c>
    </row>
    <row r="25" ht="42" customHeight="1" spans="1:3">
      <c r="A25" s="460">
        <v>50306</v>
      </c>
      <c r="B25" s="469" t="s">
        <v>2509</v>
      </c>
      <c r="C25" s="470">
        <v>1572.49814</v>
      </c>
    </row>
    <row r="26" ht="42" customHeight="1" spans="1:3">
      <c r="A26" s="460">
        <v>50399</v>
      </c>
      <c r="B26" s="469" t="s">
        <v>2510</v>
      </c>
      <c r="C26" s="470">
        <v>151.56</v>
      </c>
    </row>
    <row r="27" ht="42" customHeight="1" spans="1:3">
      <c r="A27" s="466">
        <v>504</v>
      </c>
      <c r="B27" s="467" t="s">
        <v>2511</v>
      </c>
      <c r="C27" s="468">
        <f>SUM(C28:C31)</f>
        <v>2223.343496</v>
      </c>
    </row>
    <row r="28" ht="42" customHeight="1" spans="1:3">
      <c r="A28" s="471">
        <v>50402</v>
      </c>
      <c r="B28" s="469" t="s">
        <v>2506</v>
      </c>
      <c r="C28" s="470">
        <v>2168.813496</v>
      </c>
    </row>
    <row r="29" ht="42" customHeight="1" spans="1:3">
      <c r="A29" s="471">
        <v>50403</v>
      </c>
      <c r="B29" s="469" t="s">
        <v>2507</v>
      </c>
      <c r="C29" s="470">
        <v>35.5</v>
      </c>
    </row>
    <row r="30" ht="42" customHeight="1" spans="1:3">
      <c r="A30" s="471">
        <v>50405</v>
      </c>
      <c r="B30" s="469" t="s">
        <v>2512</v>
      </c>
      <c r="C30" s="470">
        <v>7.03</v>
      </c>
    </row>
    <row r="31" ht="42" customHeight="1" spans="1:3">
      <c r="A31" s="471">
        <v>50499</v>
      </c>
      <c r="B31" s="469" t="s">
        <v>2510</v>
      </c>
      <c r="C31" s="470">
        <v>12</v>
      </c>
    </row>
    <row r="32" ht="42" customHeight="1" spans="1:3">
      <c r="A32" s="466">
        <v>505</v>
      </c>
      <c r="B32" s="467" t="s">
        <v>2513</v>
      </c>
      <c r="C32" s="468">
        <f>SUM(C33:C34)</f>
        <v>81221.590703</v>
      </c>
    </row>
    <row r="33" ht="42" customHeight="1" spans="1:3">
      <c r="A33" s="471">
        <v>50501</v>
      </c>
      <c r="B33" s="469" t="s">
        <v>2514</v>
      </c>
      <c r="C33" s="470">
        <v>73609.735983</v>
      </c>
    </row>
    <row r="34" ht="42" customHeight="1" spans="1:3">
      <c r="A34" s="471">
        <v>50502</v>
      </c>
      <c r="B34" s="469" t="s">
        <v>2515</v>
      </c>
      <c r="C34" s="470">
        <v>7611.85472</v>
      </c>
    </row>
    <row r="35" ht="42" customHeight="1" spans="1:3">
      <c r="A35" s="466">
        <v>506</v>
      </c>
      <c r="B35" s="467" t="s">
        <v>2516</v>
      </c>
      <c r="C35" s="468">
        <f>SUM(C36:C37)</f>
        <v>2786.742704</v>
      </c>
    </row>
    <row r="36" ht="42" customHeight="1" spans="1:3">
      <c r="A36" s="471">
        <v>50601</v>
      </c>
      <c r="B36" s="469" t="s">
        <v>2517</v>
      </c>
      <c r="C36" s="470">
        <v>2725.612704</v>
      </c>
    </row>
    <row r="37" ht="42" customHeight="1" spans="1:3">
      <c r="A37" s="471">
        <v>50602</v>
      </c>
      <c r="B37" s="469" t="s">
        <v>2518</v>
      </c>
      <c r="C37" s="470">
        <v>61.13</v>
      </c>
    </row>
    <row r="38" ht="42" customHeight="1" spans="1:3">
      <c r="A38" s="472">
        <v>507</v>
      </c>
      <c r="B38" s="467" t="s">
        <v>2519</v>
      </c>
      <c r="C38" s="468">
        <f>SUM(C39:C40)</f>
        <v>203.5</v>
      </c>
    </row>
    <row r="39" ht="42" customHeight="1" spans="1:3">
      <c r="A39" s="471">
        <v>50701</v>
      </c>
      <c r="B39" s="469" t="s">
        <v>2520</v>
      </c>
      <c r="C39" s="470">
        <v>0</v>
      </c>
    </row>
    <row r="40" ht="42" customHeight="1" spans="1:3">
      <c r="A40" s="471">
        <v>50799</v>
      </c>
      <c r="B40" s="469" t="s">
        <v>2521</v>
      </c>
      <c r="C40" s="470">
        <v>203.5</v>
      </c>
    </row>
    <row r="41" ht="42" customHeight="1" spans="1:3">
      <c r="A41" s="466">
        <v>509</v>
      </c>
      <c r="B41" s="467" t="s">
        <v>2522</v>
      </c>
      <c r="C41" s="468">
        <f>SUM(C42:C46)</f>
        <v>28362.111833</v>
      </c>
    </row>
    <row r="42" ht="42" customHeight="1" spans="1:3">
      <c r="A42" s="460">
        <v>50901</v>
      </c>
      <c r="B42" s="469" t="s">
        <v>2523</v>
      </c>
      <c r="C42" s="470">
        <v>20632.391712</v>
      </c>
    </row>
    <row r="43" ht="42" customHeight="1" spans="1:3">
      <c r="A43" s="471">
        <v>50902</v>
      </c>
      <c r="B43" s="469" t="s">
        <v>2524</v>
      </c>
      <c r="C43" s="470">
        <v>3659.619336</v>
      </c>
    </row>
    <row r="44" ht="42" customHeight="1" spans="1:3">
      <c r="A44" s="471">
        <v>50903</v>
      </c>
      <c r="B44" s="469" t="s">
        <v>2525</v>
      </c>
      <c r="C44" s="470">
        <v>1901.518559</v>
      </c>
    </row>
    <row r="45" ht="42" customHeight="1" spans="1:3">
      <c r="A45" s="471">
        <v>50905</v>
      </c>
      <c r="B45" s="469" t="s">
        <v>2526</v>
      </c>
      <c r="C45" s="470">
        <v>103.9</v>
      </c>
    </row>
    <row r="46" ht="42" customHeight="1" spans="1:3">
      <c r="A46" s="471">
        <v>50999</v>
      </c>
      <c r="B46" s="469" t="s">
        <v>2527</v>
      </c>
      <c r="C46" s="470">
        <v>2064.682226</v>
      </c>
    </row>
    <row r="47" ht="42" customHeight="1" spans="1:3">
      <c r="A47" s="472">
        <v>510</v>
      </c>
      <c r="B47" s="467" t="s">
        <v>2528</v>
      </c>
      <c r="C47" s="473">
        <f>SUM(C48)</f>
        <v>9375.780514</v>
      </c>
    </row>
    <row r="48" ht="42" customHeight="1" spans="1:3">
      <c r="A48" s="471">
        <v>51002</v>
      </c>
      <c r="B48" s="469" t="s">
        <v>2529</v>
      </c>
      <c r="C48" s="470">
        <v>9375.780514</v>
      </c>
    </row>
    <row r="49" ht="42" customHeight="1" spans="1:3">
      <c r="A49" s="472">
        <v>511</v>
      </c>
      <c r="B49" s="467" t="s">
        <v>2530</v>
      </c>
      <c r="C49" s="473">
        <f>SUM(C50:C51)</f>
        <v>3650</v>
      </c>
    </row>
    <row r="50" ht="42" customHeight="1" spans="1:3">
      <c r="A50" s="471">
        <v>51101</v>
      </c>
      <c r="B50" s="469" t="s">
        <v>2531</v>
      </c>
      <c r="C50" s="470">
        <v>3590</v>
      </c>
    </row>
    <row r="51" ht="42" customHeight="1" spans="1:3">
      <c r="A51" s="471">
        <v>51103</v>
      </c>
      <c r="B51" s="469" t="s">
        <v>2532</v>
      </c>
      <c r="C51" s="470">
        <v>60</v>
      </c>
    </row>
    <row r="52" ht="42" customHeight="1" spans="1:3">
      <c r="A52" s="472">
        <v>514</v>
      </c>
      <c r="B52" s="467" t="s">
        <v>2533</v>
      </c>
      <c r="C52" s="473">
        <f>C53</f>
        <v>2200</v>
      </c>
    </row>
    <row r="53" ht="42" customHeight="1" spans="1:3">
      <c r="A53" s="472">
        <v>51401</v>
      </c>
      <c r="B53" s="467" t="s">
        <v>2534</v>
      </c>
      <c r="C53" s="470">
        <v>2200</v>
      </c>
    </row>
    <row r="54" ht="42" customHeight="1" spans="1:3">
      <c r="A54" s="472">
        <v>599</v>
      </c>
      <c r="B54" s="467" t="s">
        <v>2535</v>
      </c>
      <c r="C54" s="473">
        <f>C55</f>
        <v>7190.5247</v>
      </c>
    </row>
    <row r="55" ht="42" customHeight="1" spans="1:3">
      <c r="A55" s="471">
        <v>59999</v>
      </c>
      <c r="B55" s="469" t="s">
        <v>2536</v>
      </c>
      <c r="C55" s="470">
        <v>7190.5247</v>
      </c>
    </row>
    <row r="56" ht="42" customHeight="1" spans="2:3">
      <c r="B56" s="474" t="s">
        <v>2537</v>
      </c>
      <c r="C56" s="475">
        <f>SUM(C4,C9,C20,C27,C32,C35,C38,C41,C47,C49,C52,C54)</f>
        <v>219814.024535</v>
      </c>
    </row>
  </sheetData>
  <autoFilter ref="A3:C56">
    <extLst/>
  </autoFilter>
  <mergeCells count="1">
    <mergeCell ref="B1:C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6">
    <tabColor rgb="FF00B0F0"/>
  </sheetPr>
  <dimension ref="A1:E73"/>
  <sheetViews>
    <sheetView showGridLines="0" showZeros="0" tabSelected="1" topLeftCell="A5" workbookViewId="0">
      <selection activeCell="A26" sqref="A26"/>
    </sheetView>
  </sheetViews>
  <sheetFormatPr defaultColWidth="9" defaultRowHeight="13.5" outlineLevelCol="4"/>
  <cols>
    <col min="1" max="1" width="51.75" style="276" customWidth="1"/>
    <col min="2" max="2" width="36.75" style="276" customWidth="1"/>
    <col min="3" max="4" width="16.6333333333333" hidden="1" customWidth="1"/>
    <col min="5" max="5" width="12.35" hidden="1" customWidth="1"/>
  </cols>
  <sheetData>
    <row r="1" s="275" customFormat="1" ht="45" customHeight="1" spans="1:4">
      <c r="A1" s="445" t="s">
        <v>2538</v>
      </c>
      <c r="B1" s="446"/>
      <c r="C1" s="445"/>
      <c r="D1" s="445"/>
    </row>
    <row r="2" ht="20.1" customHeight="1" spans="1:4">
      <c r="A2" s="279"/>
      <c r="B2" s="447" t="s">
        <v>2</v>
      </c>
      <c r="C2" s="448"/>
      <c r="D2" s="448" t="s">
        <v>2</v>
      </c>
    </row>
    <row r="3" ht="45" customHeight="1" spans="1:5">
      <c r="A3" s="449" t="s">
        <v>2539</v>
      </c>
      <c r="B3" s="154" t="s">
        <v>6</v>
      </c>
      <c r="C3" s="450" t="s">
        <v>2540</v>
      </c>
      <c r="D3" s="92" t="s">
        <v>2541</v>
      </c>
      <c r="E3" s="451" t="s">
        <v>8</v>
      </c>
    </row>
    <row r="4" ht="36" customHeight="1" spans="1:5">
      <c r="A4" s="452" t="s">
        <v>64</v>
      </c>
      <c r="B4" s="327">
        <f>SUM(B5)</f>
        <v>148481.4</v>
      </c>
      <c r="C4" s="453"/>
      <c r="D4" s="453"/>
      <c r="E4" s="454" t="str">
        <f>IF(A4&lt;&gt;"",IF(SUM(B4:D4)&lt;&gt;0,"是","否"),"是")</f>
        <v>是</v>
      </c>
    </row>
    <row r="5" ht="36" customHeight="1" spans="1:5">
      <c r="A5" s="455" t="s">
        <v>2542</v>
      </c>
      <c r="B5" s="327">
        <f>SUM(B6,B13,B52)</f>
        <v>148481.4</v>
      </c>
      <c r="C5" s="456"/>
      <c r="D5" s="456"/>
      <c r="E5" s="454" t="str">
        <f t="shared" ref="E5:E36" si="0">IF(A5&lt;&gt;"",IF(SUM(B5:D5)&lt;&gt;0,"是","否"),"是")</f>
        <v>是</v>
      </c>
    </row>
    <row r="6" ht="36" customHeight="1" spans="1:5">
      <c r="A6" s="455" t="s">
        <v>2543</v>
      </c>
      <c r="B6" s="327">
        <f>SUM(B7:B12)</f>
        <v>4132</v>
      </c>
      <c r="C6" s="456"/>
      <c r="D6" s="456"/>
      <c r="E6" s="454" t="str">
        <f t="shared" si="0"/>
        <v>是</v>
      </c>
    </row>
    <row r="7" ht="36" customHeight="1" spans="1:5">
      <c r="A7" s="457" t="s">
        <v>2544</v>
      </c>
      <c r="B7" s="401">
        <v>620</v>
      </c>
      <c r="C7" s="456"/>
      <c r="D7" s="456"/>
      <c r="E7" s="454" t="str">
        <f t="shared" si="0"/>
        <v>是</v>
      </c>
    </row>
    <row r="8" ht="36" customHeight="1" spans="1:5">
      <c r="A8" s="457" t="s">
        <v>2545</v>
      </c>
      <c r="B8" s="401">
        <v>16</v>
      </c>
      <c r="C8" s="456"/>
      <c r="D8" s="456"/>
      <c r="E8" s="454" t="str">
        <f t="shared" si="0"/>
        <v>是</v>
      </c>
    </row>
    <row r="9" ht="36" customHeight="1" spans="1:5">
      <c r="A9" s="457" t="s">
        <v>2546</v>
      </c>
      <c r="B9" s="401">
        <v>1909</v>
      </c>
      <c r="C9" s="456"/>
      <c r="D9" s="456"/>
      <c r="E9" s="454" t="str">
        <f t="shared" si="0"/>
        <v>是</v>
      </c>
    </row>
    <row r="10" ht="36" customHeight="1" spans="1:5">
      <c r="A10" s="457" t="s">
        <v>2547</v>
      </c>
      <c r="B10" s="401">
        <v>1</v>
      </c>
      <c r="C10" s="456"/>
      <c r="D10" s="456"/>
      <c r="E10" s="454" t="str">
        <f t="shared" si="0"/>
        <v>是</v>
      </c>
    </row>
    <row r="11" ht="36" customHeight="1" spans="1:5">
      <c r="A11" s="457" t="s">
        <v>2548</v>
      </c>
      <c r="B11" s="401">
        <v>1586</v>
      </c>
      <c r="C11" s="456"/>
      <c r="D11" s="456"/>
      <c r="E11" s="454" t="str">
        <f t="shared" si="0"/>
        <v>是</v>
      </c>
    </row>
    <row r="12" ht="36" hidden="1" customHeight="1" spans="1:5">
      <c r="A12" s="457" t="s">
        <v>2549</v>
      </c>
      <c r="B12" s="394"/>
      <c r="C12" s="456"/>
      <c r="D12" s="456"/>
      <c r="E12" s="454" t="str">
        <f t="shared" si="0"/>
        <v>否</v>
      </c>
    </row>
    <row r="13" ht="36" customHeight="1" spans="1:5">
      <c r="A13" s="452" t="s">
        <v>2550</v>
      </c>
      <c r="B13" s="458">
        <f>SUM(B14:B51)</f>
        <v>115868</v>
      </c>
      <c r="C13" s="456"/>
      <c r="D13" s="456"/>
      <c r="E13" s="454" t="str">
        <f t="shared" si="0"/>
        <v>是</v>
      </c>
    </row>
    <row r="14" ht="36" hidden="1" customHeight="1" spans="1:5">
      <c r="A14" s="457" t="s">
        <v>2551</v>
      </c>
      <c r="B14" s="393" t="s">
        <v>59</v>
      </c>
      <c r="C14" s="456"/>
      <c r="D14" s="456"/>
      <c r="E14" s="454" t="str">
        <f t="shared" si="0"/>
        <v>否</v>
      </c>
    </row>
    <row r="15" ht="36" customHeight="1" spans="1:5">
      <c r="A15" s="457" t="s">
        <v>2552</v>
      </c>
      <c r="B15" s="394">
        <v>27000</v>
      </c>
      <c r="C15" s="456"/>
      <c r="D15" s="456"/>
      <c r="E15" s="454" t="str">
        <f t="shared" si="0"/>
        <v>是</v>
      </c>
    </row>
    <row r="16" ht="36" customHeight="1" spans="1:5">
      <c r="A16" s="457" t="s">
        <v>2553</v>
      </c>
      <c r="B16" s="394">
        <v>14532</v>
      </c>
      <c r="C16" s="456"/>
      <c r="D16" s="456"/>
      <c r="E16" s="454" t="str">
        <f t="shared" si="0"/>
        <v>是</v>
      </c>
    </row>
    <row r="17" ht="36" customHeight="1" spans="1:5">
      <c r="A17" s="457" t="s">
        <v>2554</v>
      </c>
      <c r="B17" s="394">
        <v>12500</v>
      </c>
      <c r="C17" s="456"/>
      <c r="D17" s="456"/>
      <c r="E17" s="454" t="str">
        <f t="shared" si="0"/>
        <v>是</v>
      </c>
    </row>
    <row r="18" ht="36" hidden="1" customHeight="1" spans="1:5">
      <c r="A18" s="457" t="s">
        <v>2555</v>
      </c>
      <c r="B18" s="393" t="s">
        <v>59</v>
      </c>
      <c r="C18" s="456"/>
      <c r="D18" s="456"/>
      <c r="E18" s="454" t="str">
        <f t="shared" si="0"/>
        <v>否</v>
      </c>
    </row>
    <row r="19" ht="36" customHeight="1" spans="1:5">
      <c r="A19" s="457" t="s">
        <v>2556</v>
      </c>
      <c r="B19" s="393">
        <v>7</v>
      </c>
      <c r="C19" s="456"/>
      <c r="D19" s="456"/>
      <c r="E19" s="454" t="str">
        <f t="shared" si="0"/>
        <v>是</v>
      </c>
    </row>
    <row r="20" ht="36" hidden="1" customHeight="1" spans="1:5">
      <c r="A20" s="457" t="s">
        <v>2557</v>
      </c>
      <c r="B20" s="459"/>
      <c r="C20" s="456"/>
      <c r="D20" s="456"/>
      <c r="E20" s="454" t="str">
        <f t="shared" si="0"/>
        <v>否</v>
      </c>
    </row>
    <row r="21" ht="36" customHeight="1" spans="1:5">
      <c r="A21" s="457" t="s">
        <v>2558</v>
      </c>
      <c r="B21" s="393">
        <v>2021</v>
      </c>
      <c r="C21" s="453"/>
      <c r="D21" s="453"/>
      <c r="E21" s="454" t="str">
        <f t="shared" si="0"/>
        <v>是</v>
      </c>
    </row>
    <row r="22" ht="36" customHeight="1" spans="1:5">
      <c r="A22" s="457" t="s">
        <v>2559</v>
      </c>
      <c r="B22" s="393">
        <v>12690</v>
      </c>
      <c r="C22" s="456"/>
      <c r="D22" s="456"/>
      <c r="E22" s="454" t="str">
        <f t="shared" si="0"/>
        <v>是</v>
      </c>
    </row>
    <row r="23" ht="36" hidden="1" customHeight="1" spans="1:5">
      <c r="A23" s="457" t="s">
        <v>2560</v>
      </c>
      <c r="B23" s="393" t="s">
        <v>59</v>
      </c>
      <c r="C23" s="456"/>
      <c r="D23" s="456"/>
      <c r="E23" s="454" t="str">
        <f t="shared" si="0"/>
        <v>否</v>
      </c>
    </row>
    <row r="24" ht="36" customHeight="1" spans="1:5">
      <c r="A24" s="457" t="s">
        <v>2561</v>
      </c>
      <c r="B24" s="393">
        <v>1986</v>
      </c>
      <c r="C24" s="456"/>
      <c r="D24" s="456"/>
      <c r="E24" s="454" t="str">
        <f t="shared" si="0"/>
        <v>是</v>
      </c>
    </row>
    <row r="25" ht="36" hidden="1" customHeight="1" spans="1:5">
      <c r="A25" s="457" t="s">
        <v>2562</v>
      </c>
      <c r="B25" s="393" t="s">
        <v>59</v>
      </c>
      <c r="C25" s="456"/>
      <c r="D25" s="456"/>
      <c r="E25" s="454" t="str">
        <f t="shared" si="0"/>
        <v>否</v>
      </c>
    </row>
    <row r="26" ht="36" customHeight="1" spans="1:5">
      <c r="A26" s="457" t="s">
        <v>2563</v>
      </c>
      <c r="B26" s="393">
        <v>5500</v>
      </c>
      <c r="C26" s="456"/>
      <c r="D26" s="456"/>
      <c r="E26" s="454" t="str">
        <f t="shared" si="0"/>
        <v>是</v>
      </c>
    </row>
    <row r="27" ht="36" hidden="1" customHeight="1" spans="1:5">
      <c r="A27" s="457" t="s">
        <v>2564</v>
      </c>
      <c r="B27" s="393" t="s">
        <v>59</v>
      </c>
      <c r="C27" s="456"/>
      <c r="D27" s="456"/>
      <c r="E27" s="454" t="str">
        <f t="shared" si="0"/>
        <v>否</v>
      </c>
    </row>
    <row r="28" ht="36" hidden="1" customHeight="1" spans="1:5">
      <c r="A28" s="457" t="s">
        <v>2565</v>
      </c>
      <c r="B28" s="393" t="s">
        <v>59</v>
      </c>
      <c r="C28" s="456"/>
      <c r="D28" s="456"/>
      <c r="E28" s="454" t="str">
        <f t="shared" si="0"/>
        <v>否</v>
      </c>
    </row>
    <row r="29" ht="36" hidden="1" customHeight="1" spans="1:5">
      <c r="A29" s="457" t="s">
        <v>2566</v>
      </c>
      <c r="B29" s="393" t="s">
        <v>59</v>
      </c>
      <c r="C29" s="456"/>
      <c r="D29" s="456"/>
      <c r="E29" s="454" t="str">
        <f t="shared" si="0"/>
        <v>否</v>
      </c>
    </row>
    <row r="30" ht="36" customHeight="1" spans="1:5">
      <c r="A30" s="457" t="s">
        <v>2567</v>
      </c>
      <c r="B30" s="393">
        <v>1500</v>
      </c>
      <c r="C30" s="456"/>
      <c r="D30" s="456"/>
      <c r="E30" s="454" t="str">
        <f t="shared" si="0"/>
        <v>是</v>
      </c>
    </row>
    <row r="31" ht="36" customHeight="1" spans="1:5">
      <c r="A31" s="457" t="s">
        <v>2568</v>
      </c>
      <c r="B31" s="393">
        <v>8000</v>
      </c>
      <c r="C31" s="456"/>
      <c r="D31" s="456"/>
      <c r="E31" s="454" t="str">
        <f t="shared" si="0"/>
        <v>是</v>
      </c>
    </row>
    <row r="32" ht="36" hidden="1" customHeight="1" spans="1:5">
      <c r="A32" s="457" t="s">
        <v>2569</v>
      </c>
      <c r="B32" s="393" t="s">
        <v>59</v>
      </c>
      <c r="C32" s="456"/>
      <c r="D32" s="456"/>
      <c r="E32" s="454" t="str">
        <f t="shared" si="0"/>
        <v>否</v>
      </c>
    </row>
    <row r="33" ht="36" customHeight="1" spans="1:5">
      <c r="A33" s="457" t="s">
        <v>2570</v>
      </c>
      <c r="B33" s="393">
        <v>250</v>
      </c>
      <c r="C33" s="456"/>
      <c r="D33" s="456"/>
      <c r="E33" s="454" t="str">
        <f t="shared" si="0"/>
        <v>是</v>
      </c>
    </row>
    <row r="34" ht="36" customHeight="1" spans="1:5">
      <c r="A34" s="457" t="s">
        <v>2571</v>
      </c>
      <c r="B34" s="393">
        <v>8500</v>
      </c>
      <c r="C34" s="460"/>
      <c r="D34" s="460"/>
      <c r="E34" s="454" t="str">
        <f t="shared" si="0"/>
        <v>是</v>
      </c>
    </row>
    <row r="35" ht="36" customHeight="1" spans="1:5">
      <c r="A35" s="457" t="s">
        <v>2572</v>
      </c>
      <c r="B35" s="393">
        <v>6000</v>
      </c>
      <c r="C35" s="460"/>
      <c r="D35" s="460"/>
      <c r="E35" s="454" t="str">
        <f t="shared" si="0"/>
        <v>是</v>
      </c>
    </row>
    <row r="36" ht="36" customHeight="1" spans="1:5">
      <c r="A36" s="457" t="s">
        <v>2573</v>
      </c>
      <c r="B36" s="393">
        <v>2800</v>
      </c>
      <c r="C36" s="460"/>
      <c r="D36" s="460"/>
      <c r="E36" s="454" t="str">
        <f t="shared" si="0"/>
        <v>是</v>
      </c>
    </row>
    <row r="37" ht="36" hidden="1" customHeight="1" spans="1:5">
      <c r="A37" s="457" t="s">
        <v>2574</v>
      </c>
      <c r="B37" s="393" t="s">
        <v>59</v>
      </c>
      <c r="C37" s="460"/>
      <c r="D37" s="460"/>
      <c r="E37" s="454" t="str">
        <f t="shared" ref="E37:E73" si="1">IF(A37&lt;&gt;"",IF(SUM(B37:D37)&lt;&gt;0,"是","否"),"是")</f>
        <v>否</v>
      </c>
    </row>
    <row r="38" ht="36" customHeight="1" spans="1:5">
      <c r="A38" s="457" t="s">
        <v>2575</v>
      </c>
      <c r="B38" s="393">
        <v>11000</v>
      </c>
      <c r="C38" s="460"/>
      <c r="D38" s="460"/>
      <c r="E38" s="454" t="str">
        <f t="shared" si="1"/>
        <v>是</v>
      </c>
    </row>
    <row r="39" ht="36" customHeight="1" spans="1:5">
      <c r="A39" s="457" t="s">
        <v>2576</v>
      </c>
      <c r="B39" s="393">
        <v>1000</v>
      </c>
      <c r="C39" s="460"/>
      <c r="D39" s="460"/>
      <c r="E39" s="454" t="str">
        <f t="shared" si="1"/>
        <v>是</v>
      </c>
    </row>
    <row r="40" ht="36" hidden="1" customHeight="1" spans="1:5">
      <c r="A40" s="457" t="s">
        <v>2577</v>
      </c>
      <c r="B40" s="393" t="s">
        <v>59</v>
      </c>
      <c r="C40" s="460"/>
      <c r="D40" s="460"/>
      <c r="E40" s="454" t="str">
        <f t="shared" si="1"/>
        <v>否</v>
      </c>
    </row>
    <row r="41" ht="36" hidden="1" customHeight="1" spans="1:5">
      <c r="A41" s="457" t="s">
        <v>2578</v>
      </c>
      <c r="B41" s="393" t="s">
        <v>59</v>
      </c>
      <c r="C41" s="460"/>
      <c r="D41" s="460"/>
      <c r="E41" s="454" t="str">
        <f t="shared" si="1"/>
        <v>否</v>
      </c>
    </row>
    <row r="42" ht="36" hidden="1" customHeight="1" spans="1:5">
      <c r="A42" s="457" t="s">
        <v>2579</v>
      </c>
      <c r="B42" s="393" t="s">
        <v>59</v>
      </c>
      <c r="C42" s="460"/>
      <c r="D42" s="460"/>
      <c r="E42" s="454" t="str">
        <f t="shared" si="1"/>
        <v>否</v>
      </c>
    </row>
    <row r="43" ht="36" hidden="1" customHeight="1" spans="1:5">
      <c r="A43" s="457" t="s">
        <v>2580</v>
      </c>
      <c r="B43" s="393" t="s">
        <v>59</v>
      </c>
      <c r="C43" s="460"/>
      <c r="D43" s="460"/>
      <c r="E43" s="454" t="str">
        <f t="shared" si="1"/>
        <v>否</v>
      </c>
    </row>
    <row r="44" ht="36" customHeight="1" spans="1:5">
      <c r="A44" s="457" t="s">
        <v>2581</v>
      </c>
      <c r="B44" s="393">
        <v>380</v>
      </c>
      <c r="C44" s="460"/>
      <c r="D44" s="460"/>
      <c r="E44" s="454" t="str">
        <f t="shared" si="1"/>
        <v>是</v>
      </c>
    </row>
    <row r="45" ht="36" hidden="1" customHeight="1" spans="1:5">
      <c r="A45" s="457" t="s">
        <v>2582</v>
      </c>
      <c r="B45" s="393" t="s">
        <v>59</v>
      </c>
      <c r="C45" s="460"/>
      <c r="D45" s="460"/>
      <c r="E45" s="454" t="str">
        <f t="shared" si="1"/>
        <v>否</v>
      </c>
    </row>
    <row r="46" ht="36" customHeight="1" spans="1:5">
      <c r="A46" s="457" t="s">
        <v>2583</v>
      </c>
      <c r="B46" s="393">
        <v>50</v>
      </c>
      <c r="C46" s="460"/>
      <c r="D46" s="460"/>
      <c r="E46" s="454" t="str">
        <f t="shared" si="1"/>
        <v>是</v>
      </c>
    </row>
    <row r="47" ht="36" customHeight="1" spans="1:5">
      <c r="A47" s="457" t="s">
        <v>2584</v>
      </c>
      <c r="B47" s="393">
        <v>4</v>
      </c>
      <c r="C47" s="460"/>
      <c r="D47" s="460"/>
      <c r="E47" s="454" t="str">
        <f t="shared" si="1"/>
        <v>是</v>
      </c>
    </row>
    <row r="48" ht="36" hidden="1" customHeight="1" spans="1:5">
      <c r="A48" s="457" t="s">
        <v>2585</v>
      </c>
      <c r="B48" s="393" t="s">
        <v>59</v>
      </c>
      <c r="C48" s="460"/>
      <c r="D48" s="460"/>
      <c r="E48" s="454" t="str">
        <f t="shared" si="1"/>
        <v>否</v>
      </c>
    </row>
    <row r="49" ht="36" hidden="1" customHeight="1" spans="1:5">
      <c r="A49" s="457" t="s">
        <v>2586</v>
      </c>
      <c r="B49" s="393" t="s">
        <v>59</v>
      </c>
      <c r="C49" s="460"/>
      <c r="D49" s="460"/>
      <c r="E49" s="454" t="str">
        <f t="shared" si="1"/>
        <v>否</v>
      </c>
    </row>
    <row r="50" ht="36" hidden="1" customHeight="1" spans="1:5">
      <c r="A50" s="457" t="s">
        <v>2587</v>
      </c>
      <c r="B50" s="393" t="s">
        <v>59</v>
      </c>
      <c r="C50" s="460"/>
      <c r="D50" s="460"/>
      <c r="E50" s="454" t="str">
        <f t="shared" si="1"/>
        <v>否</v>
      </c>
    </row>
    <row r="51" ht="36" customHeight="1" spans="1:5">
      <c r="A51" s="457" t="s">
        <v>2588</v>
      </c>
      <c r="B51" s="393">
        <v>148</v>
      </c>
      <c r="C51" s="460"/>
      <c r="D51" s="460"/>
      <c r="E51" s="454" t="str">
        <f t="shared" si="1"/>
        <v>是</v>
      </c>
    </row>
    <row r="52" ht="36" customHeight="1" spans="1:5">
      <c r="A52" s="452" t="s">
        <v>2589</v>
      </c>
      <c r="B52" s="390">
        <f>SUM(B53:B73)</f>
        <v>28481.4</v>
      </c>
      <c r="C52" s="460"/>
      <c r="D52" s="460"/>
      <c r="E52" s="454" t="str">
        <f t="shared" si="1"/>
        <v>是</v>
      </c>
    </row>
    <row r="53" ht="36" customHeight="1" spans="1:5">
      <c r="A53" s="457" t="s">
        <v>2590</v>
      </c>
      <c r="B53" s="393">
        <v>930</v>
      </c>
      <c r="C53" s="460"/>
      <c r="D53" s="460"/>
      <c r="E53" s="454" t="str">
        <f t="shared" si="1"/>
        <v>是</v>
      </c>
    </row>
    <row r="54" ht="36" hidden="1" customHeight="1" spans="1:5">
      <c r="A54" s="457" t="s">
        <v>2591</v>
      </c>
      <c r="B54" s="393" t="s">
        <v>59</v>
      </c>
      <c r="C54" s="460"/>
      <c r="D54" s="460"/>
      <c r="E54" s="454" t="str">
        <f t="shared" si="1"/>
        <v>否</v>
      </c>
    </row>
    <row r="55" ht="36" customHeight="1" spans="1:5">
      <c r="A55" s="457" t="s">
        <v>2592</v>
      </c>
      <c r="B55" s="393">
        <v>99</v>
      </c>
      <c r="C55" s="460"/>
      <c r="D55" s="460"/>
      <c r="E55" s="454" t="str">
        <f t="shared" si="1"/>
        <v>是</v>
      </c>
    </row>
    <row r="56" ht="36" customHeight="1" spans="1:5">
      <c r="A56" s="457" t="s">
        <v>2593</v>
      </c>
      <c r="B56" s="393">
        <v>24.2</v>
      </c>
      <c r="C56" s="460"/>
      <c r="D56" s="460"/>
      <c r="E56" s="454" t="str">
        <f t="shared" si="1"/>
        <v>是</v>
      </c>
    </row>
    <row r="57" ht="36" customHeight="1" spans="1:5">
      <c r="A57" s="457" t="s">
        <v>2594</v>
      </c>
      <c r="B57" s="393">
        <v>20.9</v>
      </c>
      <c r="C57" s="460"/>
      <c r="D57" s="460"/>
      <c r="E57" s="454" t="str">
        <f t="shared" si="1"/>
        <v>是</v>
      </c>
    </row>
    <row r="58" ht="36" customHeight="1" spans="1:5">
      <c r="A58" s="457" t="s">
        <v>2595</v>
      </c>
      <c r="B58" s="393">
        <v>405.9</v>
      </c>
      <c r="C58" s="460"/>
      <c r="D58" s="460"/>
      <c r="E58" s="454" t="str">
        <f t="shared" si="1"/>
        <v>是</v>
      </c>
    </row>
    <row r="59" ht="36" customHeight="1" spans="1:5">
      <c r="A59" s="457" t="s">
        <v>2596</v>
      </c>
      <c r="B59" s="393">
        <v>44</v>
      </c>
      <c r="C59" s="460"/>
      <c r="D59" s="460"/>
      <c r="E59" s="454" t="str">
        <f t="shared" si="1"/>
        <v>是</v>
      </c>
    </row>
    <row r="60" ht="36" customHeight="1" spans="1:5">
      <c r="A60" s="457" t="s">
        <v>2597</v>
      </c>
      <c r="B60" s="393">
        <v>1284.8</v>
      </c>
      <c r="C60" s="460"/>
      <c r="D60" s="460"/>
      <c r="E60" s="454" t="str">
        <f t="shared" si="1"/>
        <v>是</v>
      </c>
    </row>
    <row r="61" ht="36" customHeight="1" spans="1:5">
      <c r="A61" s="457" t="s">
        <v>2598</v>
      </c>
      <c r="B61" s="393">
        <v>584.1</v>
      </c>
      <c r="C61" s="460"/>
      <c r="D61" s="460"/>
      <c r="E61" s="454" t="str">
        <f t="shared" si="1"/>
        <v>是</v>
      </c>
    </row>
    <row r="62" ht="36" hidden="1" customHeight="1" spans="1:5">
      <c r="A62" s="457" t="s">
        <v>2599</v>
      </c>
      <c r="B62" s="393" t="s">
        <v>59</v>
      </c>
      <c r="C62" s="460"/>
      <c r="D62" s="460"/>
      <c r="E62" s="454" t="str">
        <f t="shared" si="1"/>
        <v>否</v>
      </c>
    </row>
    <row r="63" ht="36" customHeight="1" spans="1:5">
      <c r="A63" s="457" t="s">
        <v>2600</v>
      </c>
      <c r="B63" s="393">
        <v>176</v>
      </c>
      <c r="C63" s="460"/>
      <c r="D63" s="460"/>
      <c r="E63" s="454" t="str">
        <f t="shared" si="1"/>
        <v>是</v>
      </c>
    </row>
    <row r="64" ht="36" customHeight="1" spans="1:5">
      <c r="A64" s="457" t="s">
        <v>2601</v>
      </c>
      <c r="B64" s="393">
        <v>10573.5</v>
      </c>
      <c r="C64" s="460"/>
      <c r="D64" s="460"/>
      <c r="E64" s="454" t="str">
        <f t="shared" si="1"/>
        <v>是</v>
      </c>
    </row>
    <row r="65" ht="36" customHeight="1" spans="1:5">
      <c r="A65" s="457" t="s">
        <v>2602</v>
      </c>
      <c r="B65" s="393">
        <v>10720.5</v>
      </c>
      <c r="C65" s="460"/>
      <c r="D65" s="460"/>
      <c r="E65" s="454" t="str">
        <f t="shared" si="1"/>
        <v>是</v>
      </c>
    </row>
    <row r="66" ht="36" hidden="1" customHeight="1" spans="1:5">
      <c r="A66" s="457" t="s">
        <v>2603</v>
      </c>
      <c r="B66" s="393" t="s">
        <v>59</v>
      </c>
      <c r="C66" s="460"/>
      <c r="D66" s="460"/>
      <c r="E66" s="454" t="str">
        <f t="shared" si="1"/>
        <v>否</v>
      </c>
    </row>
    <row r="67" ht="36" customHeight="1" spans="1:5">
      <c r="A67" s="457" t="s">
        <v>2604</v>
      </c>
      <c r="B67" s="393">
        <v>203.5</v>
      </c>
      <c r="C67" s="460"/>
      <c r="D67" s="460"/>
      <c r="E67" s="454" t="str">
        <f t="shared" si="1"/>
        <v>是</v>
      </c>
    </row>
    <row r="68" ht="36" hidden="1" customHeight="1" spans="1:5">
      <c r="A68" s="457" t="s">
        <v>2605</v>
      </c>
      <c r="B68" s="393" t="s">
        <v>59</v>
      </c>
      <c r="C68" s="460"/>
      <c r="D68" s="460"/>
      <c r="E68" s="454" t="str">
        <f t="shared" si="1"/>
        <v>否</v>
      </c>
    </row>
    <row r="69" ht="36" customHeight="1" spans="1:5">
      <c r="A69" s="457" t="s">
        <v>2606</v>
      </c>
      <c r="B69" s="393">
        <v>202.4</v>
      </c>
      <c r="C69" s="460"/>
      <c r="D69" s="460"/>
      <c r="E69" s="454" t="str">
        <f t="shared" si="1"/>
        <v>是</v>
      </c>
    </row>
    <row r="70" ht="36" customHeight="1" spans="1:5">
      <c r="A70" s="457" t="s">
        <v>2607</v>
      </c>
      <c r="B70" s="393">
        <v>314.6</v>
      </c>
      <c r="C70" s="460"/>
      <c r="D70" s="460"/>
      <c r="E70" s="454" t="str">
        <f t="shared" si="1"/>
        <v>是</v>
      </c>
    </row>
    <row r="71" ht="36" customHeight="1" spans="1:5">
      <c r="A71" s="457" t="s">
        <v>2608</v>
      </c>
      <c r="B71" s="393">
        <v>19.8</v>
      </c>
      <c r="C71" s="460"/>
      <c r="D71" s="460"/>
      <c r="E71" s="454" t="str">
        <f t="shared" si="1"/>
        <v>是</v>
      </c>
    </row>
    <row r="72" ht="36" customHeight="1" spans="1:5">
      <c r="A72" s="457" t="s">
        <v>2609</v>
      </c>
      <c r="B72" s="393">
        <v>2878.2</v>
      </c>
      <c r="C72" s="460"/>
      <c r="D72" s="460"/>
      <c r="E72" s="454" t="str">
        <f t="shared" si="1"/>
        <v>是</v>
      </c>
    </row>
    <row r="73" ht="36" hidden="1" customHeight="1" spans="1:5">
      <c r="A73" s="457" t="s">
        <v>2610</v>
      </c>
      <c r="B73" s="393"/>
      <c r="C73" s="460"/>
      <c r="D73" s="460"/>
      <c r="E73" s="454" t="str">
        <f t="shared" si="1"/>
        <v>否</v>
      </c>
    </row>
  </sheetData>
  <autoFilter ref="A3:E73">
    <filterColumn colId="4">
      <customFilters>
        <customFilter operator="equal" val="是"/>
      </customFilters>
    </filterColumn>
    <extLst/>
  </autoFilter>
  <mergeCells count="1">
    <mergeCell ref="A1:D1"/>
  </mergeCells>
  <conditionalFormatting sqref="B7">
    <cfRule type="expression" dxfId="1" priority="6" stopIfTrue="1">
      <formula>"len($A:$A)=3"</formula>
    </cfRule>
    <cfRule type="expression" dxfId="1" priority="5" stopIfTrue="1">
      <formula>"len($A:$A)=3"</formula>
    </cfRule>
    <cfRule type="expression" dxfId="1" priority="4" stopIfTrue="1">
      <formula>"len($A:$A)=3"</formula>
    </cfRule>
  </conditionalFormatting>
  <conditionalFormatting sqref="B8:B13">
    <cfRule type="expression" dxfId="1" priority="9" stopIfTrue="1">
      <formula>"len($A:$A)=3"</formula>
    </cfRule>
    <cfRule type="expression" dxfId="1" priority="8" stopIfTrue="1">
      <formula>"len($A:$A)=3"</formula>
    </cfRule>
    <cfRule type="expression" dxfId="1" priority="7" stopIfTrue="1">
      <formula>"len($A:$A)=3"</formula>
    </cfRule>
  </conditionalFormatting>
  <conditionalFormatting sqref="B15:B17">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E4:E73">
    <cfRule type="cellIs" dxfId="2" priority="90"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D9"/>
  <sheetViews>
    <sheetView showGridLines="0" showZeros="0" view="pageBreakPreview" zoomScaleNormal="85" workbookViewId="0">
      <selection activeCell="D26" sqref="D26"/>
    </sheetView>
  </sheetViews>
  <sheetFormatPr defaultColWidth="9" defaultRowHeight="14.25" outlineLevelCol="3"/>
  <cols>
    <col min="1" max="1" width="43.6333333333333" style="161" customWidth="1"/>
    <col min="2" max="2" width="20.6333333333333" style="163" customWidth="1"/>
    <col min="3" max="3" width="20.6333333333333" style="161" customWidth="1"/>
    <col min="4" max="4" width="20" style="352" customWidth="1"/>
    <col min="5" max="5" width="12.6333333333333" style="161"/>
    <col min="6" max="16377" width="9" style="161"/>
    <col min="16378" max="16379" width="35.6333333333333" style="161"/>
    <col min="16380" max="16384" width="9" style="161"/>
  </cols>
  <sheetData>
    <row r="1" ht="45" customHeight="1" spans="1:4">
      <c r="A1" s="166" t="s">
        <v>2611</v>
      </c>
      <c r="B1" s="166"/>
      <c r="C1" s="166"/>
      <c r="D1" s="166"/>
    </row>
    <row r="2" ht="20.1" customHeight="1" spans="1:4">
      <c r="A2" s="167"/>
      <c r="B2" s="167"/>
      <c r="C2" s="436"/>
      <c r="D2" s="437" t="s">
        <v>2</v>
      </c>
    </row>
    <row r="3" s="162" customFormat="1" ht="45" customHeight="1" spans="1:4">
      <c r="A3" s="169" t="s">
        <v>2612</v>
      </c>
      <c r="B3" s="169" t="s">
        <v>2613</v>
      </c>
      <c r="C3" s="438" t="s">
        <v>2614</v>
      </c>
      <c r="D3" s="438" t="s">
        <v>2615</v>
      </c>
    </row>
    <row r="4" ht="36" customHeight="1" spans="1:4">
      <c r="A4" s="439" t="s">
        <v>2616</v>
      </c>
      <c r="B4" s="440">
        <f>D4</f>
        <v>20228.8978</v>
      </c>
      <c r="C4" s="440"/>
      <c r="D4" s="440">
        <v>20228.8978</v>
      </c>
    </row>
    <row r="5" ht="36" customHeight="1" spans="1:4">
      <c r="A5" s="439" t="s">
        <v>2617</v>
      </c>
      <c r="B5" s="440">
        <f>C5+D5</f>
        <v>148481.4</v>
      </c>
      <c r="C5" s="440">
        <v>4132</v>
      </c>
      <c r="D5" s="440">
        <v>144349.4</v>
      </c>
    </row>
    <row r="6" spans="2:4">
      <c r="B6" s="441"/>
      <c r="C6" s="442"/>
      <c r="D6" s="443"/>
    </row>
    <row r="7" spans="3:3">
      <c r="C7" s="444"/>
    </row>
    <row r="8" spans="3:3">
      <c r="C8" s="444"/>
    </row>
    <row r="9" spans="3:3">
      <c r="C9" s="444"/>
    </row>
  </sheetData>
  <mergeCells count="1">
    <mergeCell ref="A1:D1"/>
  </mergeCells>
  <conditionalFormatting sqref="D1">
    <cfRule type="cellIs" dxfId="0" priority="6" stopIfTrue="1" operator="greaterThanOrEqual">
      <formula>10</formula>
    </cfRule>
    <cfRule type="cellIs" dxfId="0" priority="7" stopIfTrue="1" operator="lessThanOrEqual">
      <formula>-1</formula>
    </cfRule>
  </conditionalFormatting>
  <conditionalFormatting sqref="B3:C3">
    <cfRule type="cellIs" dxfId="0" priority="5" stopIfTrue="1" operator="lessThanOrEqual">
      <formula>-1</formula>
    </cfRule>
  </conditionalFormatting>
  <conditionalFormatting sqref="B4:C4">
    <cfRule type="cellIs" dxfId="0" priority="4" stopIfTrue="1" operator="lessThanOrEqual">
      <formula>-1</formula>
    </cfRule>
  </conditionalFormatting>
  <conditionalFormatting sqref="B5:C5">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rgb="FF00B0F0"/>
    <pageSetUpPr fitToPage="1"/>
  </sheetPr>
  <dimension ref="A1:E11"/>
  <sheetViews>
    <sheetView zoomScale="85" zoomScaleNormal="85" workbookViewId="0">
      <selection activeCell="D26" sqref="D26"/>
    </sheetView>
  </sheetViews>
  <sheetFormatPr defaultColWidth="9" defaultRowHeight="13.5" outlineLevelCol="4"/>
  <cols>
    <col min="1" max="1" width="37.75" style="386" customWidth="1"/>
    <col min="2" max="2" width="22" style="414" customWidth="1"/>
    <col min="3" max="4" width="23.8833333333333" style="414" customWidth="1"/>
    <col min="5" max="5" width="24.5" style="386" customWidth="1"/>
    <col min="6" max="248" width="9" style="386"/>
    <col min="249" max="16384" width="9" style="1"/>
  </cols>
  <sheetData>
    <row r="1" s="386" customFormat="1" ht="40.5" customHeight="1" spans="1:5">
      <c r="A1" s="387" t="s">
        <v>2618</v>
      </c>
      <c r="B1" s="415"/>
      <c r="C1" s="415"/>
      <c r="D1" s="415"/>
      <c r="E1" s="387"/>
    </row>
    <row r="2" s="386" customFormat="1" ht="17" customHeight="1" spans="1:5">
      <c r="A2" s="416"/>
      <c r="B2" s="417"/>
      <c r="C2" s="417"/>
      <c r="D2" s="418"/>
      <c r="E2" s="419" t="s">
        <v>2</v>
      </c>
    </row>
    <row r="3" s="1" customFormat="1" ht="24.95" customHeight="1" spans="1:5">
      <c r="A3" s="420" t="s">
        <v>4</v>
      </c>
      <c r="B3" s="421" t="s">
        <v>147</v>
      </c>
      <c r="C3" s="421" t="s">
        <v>6</v>
      </c>
      <c r="D3" s="422" t="s">
        <v>2619</v>
      </c>
      <c r="E3" s="423"/>
    </row>
    <row r="4" s="1" customFormat="1" ht="24.95" customHeight="1" spans="1:5">
      <c r="A4" s="424"/>
      <c r="B4" s="425"/>
      <c r="C4" s="425"/>
      <c r="D4" s="426" t="s">
        <v>2620</v>
      </c>
      <c r="E4" s="169" t="s">
        <v>2621</v>
      </c>
    </row>
    <row r="5" s="386" customFormat="1" ht="35" customHeight="1" spans="1:5">
      <c r="A5" s="427" t="s">
        <v>2613</v>
      </c>
      <c r="B5" s="428">
        <f>B6+B7+B8</f>
        <v>894.92</v>
      </c>
      <c r="C5" s="428">
        <f>C6+C7+C8</f>
        <v>982.046104</v>
      </c>
      <c r="D5" s="428">
        <f>C5-B5</f>
        <v>87.1261039999999</v>
      </c>
      <c r="E5" s="429">
        <f t="shared" ref="E5:E10" si="0">D5/B5</f>
        <v>0.0973563044741429</v>
      </c>
    </row>
    <row r="6" s="386" customFormat="1" ht="35" customHeight="1" spans="1:5">
      <c r="A6" s="155" t="s">
        <v>2622</v>
      </c>
      <c r="B6" s="428">
        <v>10</v>
      </c>
      <c r="C6" s="428"/>
      <c r="D6" s="428">
        <f t="shared" ref="D5:D10" si="1">C6-B6</f>
        <v>-10</v>
      </c>
      <c r="E6" s="429">
        <f t="shared" si="0"/>
        <v>-1</v>
      </c>
    </row>
    <row r="7" s="386" customFormat="1" ht="35" customHeight="1" spans="1:5">
      <c r="A7" s="155" t="s">
        <v>2623</v>
      </c>
      <c r="B7" s="430">
        <v>190.22</v>
      </c>
      <c r="C7" s="430">
        <v>202.554504</v>
      </c>
      <c r="D7" s="428">
        <f t="shared" si="1"/>
        <v>12.334504</v>
      </c>
      <c r="E7" s="429">
        <f t="shared" si="0"/>
        <v>0.0648433603196299</v>
      </c>
    </row>
    <row r="8" s="386" customFormat="1" ht="35" customHeight="1" spans="1:5">
      <c r="A8" s="155" t="s">
        <v>2624</v>
      </c>
      <c r="B8" s="428">
        <v>694.7</v>
      </c>
      <c r="C8" s="428">
        <f>C9+C10</f>
        <v>779.4916</v>
      </c>
      <c r="D8" s="428">
        <f t="shared" si="1"/>
        <v>84.7915999999999</v>
      </c>
      <c r="E8" s="429">
        <f t="shared" si="0"/>
        <v>0.122054987764503</v>
      </c>
    </row>
    <row r="9" s="386" customFormat="1" ht="35" customHeight="1" spans="1:5">
      <c r="A9" s="157" t="s">
        <v>2625</v>
      </c>
      <c r="B9" s="431">
        <v>120</v>
      </c>
      <c r="C9" s="431">
        <v>100.5</v>
      </c>
      <c r="D9" s="431">
        <f t="shared" si="1"/>
        <v>-19.5</v>
      </c>
      <c r="E9" s="432">
        <f t="shared" si="0"/>
        <v>-0.1625</v>
      </c>
    </row>
    <row r="10" s="386" customFormat="1" ht="35" customHeight="1" spans="1:5">
      <c r="A10" s="157" t="s">
        <v>2626</v>
      </c>
      <c r="B10" s="433">
        <v>574.7</v>
      </c>
      <c r="C10" s="433">
        <v>678.9916</v>
      </c>
      <c r="D10" s="431">
        <f t="shared" si="1"/>
        <v>104.2916</v>
      </c>
      <c r="E10" s="432">
        <f t="shared" si="0"/>
        <v>0.18147137637028</v>
      </c>
    </row>
    <row r="11" s="386" customFormat="1" ht="160" customHeight="1" spans="1:5">
      <c r="A11" s="434" t="s">
        <v>2627</v>
      </c>
      <c r="B11" s="435"/>
      <c r="C11" s="435"/>
      <c r="D11" s="435"/>
      <c r="E11" s="434"/>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9">
    <tabColor rgb="FF00B0F0"/>
  </sheetPr>
  <dimension ref="A1:F62"/>
  <sheetViews>
    <sheetView showGridLines="0" showZeros="0" view="pageBreakPreview" zoomScale="85" zoomScaleNormal="115" topLeftCell="B1" workbookViewId="0">
      <selection activeCell="D26" sqref="D26"/>
    </sheetView>
  </sheetViews>
  <sheetFormatPr defaultColWidth="9" defaultRowHeight="14.25" outlineLevelCol="5"/>
  <cols>
    <col min="1" max="1" width="9.11666666666667" style="161" hidden="1" customWidth="1"/>
    <col min="2" max="2" width="60" style="161" customWidth="1"/>
    <col min="3" max="4" width="20.6333333333333" style="163" customWidth="1"/>
    <col min="5" max="5" width="24.55" style="352" customWidth="1"/>
    <col min="6" max="6" width="7.5" style="161" hidden="1" customWidth="1"/>
    <col min="7" max="16357" width="9" style="161"/>
    <col min="16358" max="16358" width="45.6333333333333" style="161"/>
    <col min="16359" max="16384" width="9" style="161"/>
  </cols>
  <sheetData>
    <row r="1" s="386" customFormat="1" ht="40.5" customHeight="1" spans="1:5">
      <c r="A1" s="405" t="s">
        <v>2628</v>
      </c>
      <c r="B1" s="387"/>
      <c r="C1" s="387"/>
      <c r="D1" s="387"/>
      <c r="E1" s="387"/>
    </row>
    <row r="2" s="350" customFormat="1" ht="20.1" customHeight="1" spans="1:6">
      <c r="A2" s="353"/>
      <c r="B2" s="354"/>
      <c r="C2" s="355"/>
      <c r="D2" s="354"/>
      <c r="E2" s="356" t="s">
        <v>2</v>
      </c>
      <c r="F2" s="353"/>
    </row>
    <row r="3" s="351" customFormat="1" ht="45" customHeight="1" spans="1:6">
      <c r="A3" s="406" t="s">
        <v>3</v>
      </c>
      <c r="B3" s="358" t="s">
        <v>4</v>
      </c>
      <c r="C3" s="154" t="s">
        <v>5</v>
      </c>
      <c r="D3" s="154" t="s">
        <v>6</v>
      </c>
      <c r="E3" s="154" t="s">
        <v>7</v>
      </c>
      <c r="F3" s="359" t="s">
        <v>8</v>
      </c>
    </row>
    <row r="4" s="351" customFormat="1" ht="36" customHeight="1" spans="1:6">
      <c r="A4" s="364" t="s">
        <v>2629</v>
      </c>
      <c r="B4" s="313" t="s">
        <v>2630</v>
      </c>
      <c r="C4" s="322">
        <v>0</v>
      </c>
      <c r="D4" s="322">
        <v>0</v>
      </c>
      <c r="E4" s="330">
        <f>IF(C4&lt;0,"",IFERROR(D4/C4-1,0))</f>
        <v>0</v>
      </c>
      <c r="F4" s="360" t="str">
        <f>IF(LEN(A4)=7,"是",IF(B4&lt;&gt;"",IF(SUM(C4:D4)&lt;&gt;0,"是","否"),"是"))</f>
        <v>是</v>
      </c>
    </row>
    <row r="5" ht="36" customHeight="1" spans="1:6">
      <c r="A5" s="364" t="s">
        <v>2631</v>
      </c>
      <c r="B5" s="313" t="s">
        <v>2632</v>
      </c>
      <c r="C5" s="322" t="s">
        <v>59</v>
      </c>
      <c r="D5" s="322" t="s">
        <v>59</v>
      </c>
      <c r="E5" s="330">
        <f t="shared" ref="E5:E49" si="0">IF(C5&lt;0,"",IFERROR(D5/C5-1,0))</f>
        <v>0</v>
      </c>
      <c r="F5" s="360" t="str">
        <f t="shared" ref="F5:F49" si="1">IF(LEN(A5)=7,"是",IF(B5&lt;&gt;"",IF(SUM(C5:D5)&lt;&gt;0,"是","否"),"是"))</f>
        <v>是</v>
      </c>
    </row>
    <row r="6" ht="36" customHeight="1" spans="1:6">
      <c r="A6" s="364" t="s">
        <v>2633</v>
      </c>
      <c r="B6" s="313" t="s">
        <v>2634</v>
      </c>
      <c r="C6" s="322" t="s">
        <v>59</v>
      </c>
      <c r="D6" s="322" t="s">
        <v>59</v>
      </c>
      <c r="E6" s="330">
        <f t="shared" si="0"/>
        <v>0</v>
      </c>
      <c r="F6" s="360" t="str">
        <f t="shared" si="1"/>
        <v>是</v>
      </c>
    </row>
    <row r="7" ht="36" customHeight="1" spans="1:6">
      <c r="A7" s="364" t="s">
        <v>2635</v>
      </c>
      <c r="B7" s="313" t="s">
        <v>2636</v>
      </c>
      <c r="C7" s="322">
        <v>0</v>
      </c>
      <c r="D7" s="322">
        <v>0</v>
      </c>
      <c r="E7" s="330">
        <f t="shared" si="0"/>
        <v>0</v>
      </c>
      <c r="F7" s="360" t="str">
        <f t="shared" si="1"/>
        <v>是</v>
      </c>
    </row>
    <row r="8" ht="36" customHeight="1" spans="1:6">
      <c r="A8" s="364" t="s">
        <v>2637</v>
      </c>
      <c r="B8" s="313" t="s">
        <v>2638</v>
      </c>
      <c r="C8" s="322">
        <v>0</v>
      </c>
      <c r="D8" s="322">
        <v>0</v>
      </c>
      <c r="E8" s="330">
        <f t="shared" si="0"/>
        <v>0</v>
      </c>
      <c r="F8" s="360" t="str">
        <f t="shared" si="1"/>
        <v>是</v>
      </c>
    </row>
    <row r="9" ht="36" customHeight="1" spans="1:6">
      <c r="A9" s="364" t="s">
        <v>2639</v>
      </c>
      <c r="B9" s="313" t="s">
        <v>2640</v>
      </c>
      <c r="C9" s="322">
        <v>0</v>
      </c>
      <c r="D9" s="322">
        <v>0</v>
      </c>
      <c r="E9" s="330">
        <f t="shared" si="0"/>
        <v>0</v>
      </c>
      <c r="F9" s="360" t="str">
        <f t="shared" si="1"/>
        <v>是</v>
      </c>
    </row>
    <row r="10" ht="36" customHeight="1" spans="1:6">
      <c r="A10" s="364" t="s">
        <v>2641</v>
      </c>
      <c r="B10" s="313" t="s">
        <v>2642</v>
      </c>
      <c r="C10" s="390">
        <f>SUM(C11:C15)</f>
        <v>22240</v>
      </c>
      <c r="D10" s="390">
        <f>SUM(D11:D15)</f>
        <v>38159</v>
      </c>
      <c r="E10" s="330">
        <f t="shared" si="0"/>
        <v>0.715782374100719</v>
      </c>
      <c r="F10" s="360" t="str">
        <f t="shared" si="1"/>
        <v>是</v>
      </c>
    </row>
    <row r="11" ht="36" customHeight="1" spans="1:6">
      <c r="A11" s="364" t="s">
        <v>2643</v>
      </c>
      <c r="B11" s="320" t="s">
        <v>2644</v>
      </c>
      <c r="C11" s="318">
        <v>14870</v>
      </c>
      <c r="D11" s="318">
        <v>38159</v>
      </c>
      <c r="E11" s="319">
        <f t="shared" si="0"/>
        <v>1.56617350369872</v>
      </c>
      <c r="F11" s="360" t="str">
        <f t="shared" si="1"/>
        <v>是</v>
      </c>
    </row>
    <row r="12" ht="36" customHeight="1" spans="1:6">
      <c r="A12" s="364" t="s">
        <v>2645</v>
      </c>
      <c r="B12" s="320" t="s">
        <v>2646</v>
      </c>
      <c r="C12" s="318">
        <v>123</v>
      </c>
      <c r="D12" s="318">
        <v>0</v>
      </c>
      <c r="E12" s="319">
        <f t="shared" si="0"/>
        <v>-1</v>
      </c>
      <c r="F12" s="360" t="str">
        <f t="shared" si="1"/>
        <v>是</v>
      </c>
    </row>
    <row r="13" ht="36" hidden="1" customHeight="1" spans="1:6">
      <c r="A13" s="364" t="s">
        <v>2647</v>
      </c>
      <c r="B13" s="320" t="s">
        <v>2648</v>
      </c>
      <c r="C13" s="318">
        <v>0</v>
      </c>
      <c r="D13" s="318">
        <v>0</v>
      </c>
      <c r="E13" s="319">
        <f t="shared" si="0"/>
        <v>0</v>
      </c>
      <c r="F13" s="360" t="str">
        <f t="shared" si="1"/>
        <v>否</v>
      </c>
    </row>
    <row r="14" ht="36" customHeight="1" spans="1:6">
      <c r="A14" s="364" t="s">
        <v>2649</v>
      </c>
      <c r="B14" s="320" t="s">
        <v>2650</v>
      </c>
      <c r="C14" s="318">
        <v>-259</v>
      </c>
      <c r="D14" s="318">
        <v>0</v>
      </c>
      <c r="E14" s="319" t="str">
        <f t="shared" si="0"/>
        <v/>
      </c>
      <c r="F14" s="360" t="str">
        <f t="shared" si="1"/>
        <v>是</v>
      </c>
    </row>
    <row r="15" ht="36" customHeight="1" spans="1:6">
      <c r="A15" s="364" t="s">
        <v>2651</v>
      </c>
      <c r="B15" s="320" t="s">
        <v>2652</v>
      </c>
      <c r="C15" s="318">
        <v>7506</v>
      </c>
      <c r="D15" s="318">
        <v>0</v>
      </c>
      <c r="E15" s="319">
        <f t="shared" si="0"/>
        <v>-1</v>
      </c>
      <c r="F15" s="360" t="str">
        <f t="shared" si="1"/>
        <v>是</v>
      </c>
    </row>
    <row r="16" ht="36" customHeight="1" spans="1:6">
      <c r="A16" s="407" t="s">
        <v>2653</v>
      </c>
      <c r="B16" s="182" t="s">
        <v>2654</v>
      </c>
      <c r="C16" s="322">
        <v>0</v>
      </c>
      <c r="D16" s="322">
        <v>0</v>
      </c>
      <c r="E16" s="330">
        <f t="shared" si="0"/>
        <v>0</v>
      </c>
      <c r="F16" s="360" t="str">
        <f t="shared" si="1"/>
        <v>是</v>
      </c>
    </row>
    <row r="17" ht="36" customHeight="1" spans="1:6">
      <c r="A17" s="407" t="s">
        <v>2655</v>
      </c>
      <c r="B17" s="182" t="s">
        <v>2656</v>
      </c>
      <c r="C17" s="322">
        <v>0</v>
      </c>
      <c r="D17" s="322">
        <v>0</v>
      </c>
      <c r="E17" s="330">
        <f t="shared" si="0"/>
        <v>0</v>
      </c>
      <c r="F17" s="360" t="str">
        <f t="shared" si="1"/>
        <v>是</v>
      </c>
    </row>
    <row r="18" ht="36" hidden="1" customHeight="1" spans="1:6">
      <c r="A18" s="407" t="s">
        <v>2657</v>
      </c>
      <c r="B18" s="192" t="s">
        <v>2658</v>
      </c>
      <c r="C18" s="322">
        <v>0</v>
      </c>
      <c r="D18" s="322">
        <v>0</v>
      </c>
      <c r="E18" s="330">
        <f t="shared" si="0"/>
        <v>0</v>
      </c>
      <c r="F18" s="360" t="str">
        <f t="shared" si="1"/>
        <v>否</v>
      </c>
    </row>
    <row r="19" ht="36" hidden="1" customHeight="1" spans="1:6">
      <c r="A19" s="407" t="s">
        <v>2659</v>
      </c>
      <c r="B19" s="192" t="s">
        <v>2660</v>
      </c>
      <c r="C19" s="322">
        <v>0</v>
      </c>
      <c r="D19" s="322">
        <v>0</v>
      </c>
      <c r="E19" s="330">
        <f t="shared" si="0"/>
        <v>0</v>
      </c>
      <c r="F19" s="360" t="str">
        <f t="shared" si="1"/>
        <v>否</v>
      </c>
    </row>
    <row r="20" ht="36" customHeight="1" spans="1:6">
      <c r="A20" s="407" t="s">
        <v>2661</v>
      </c>
      <c r="B20" s="182" t="s">
        <v>2662</v>
      </c>
      <c r="C20" s="322">
        <v>0</v>
      </c>
      <c r="D20" s="322">
        <v>0</v>
      </c>
      <c r="E20" s="330">
        <f t="shared" si="0"/>
        <v>0</v>
      </c>
      <c r="F20" s="360" t="str">
        <f t="shared" si="1"/>
        <v>是</v>
      </c>
    </row>
    <row r="21" ht="36" customHeight="1" spans="1:6">
      <c r="A21" s="407" t="s">
        <v>2663</v>
      </c>
      <c r="B21" s="182" t="s">
        <v>2664</v>
      </c>
      <c r="C21" s="322">
        <v>0</v>
      </c>
      <c r="D21" s="322">
        <v>0</v>
      </c>
      <c r="E21" s="330">
        <f t="shared" si="0"/>
        <v>0</v>
      </c>
      <c r="F21" s="360" t="str">
        <f t="shared" si="1"/>
        <v>是</v>
      </c>
    </row>
    <row r="22" ht="36" customHeight="1" spans="1:6">
      <c r="A22" s="407" t="s">
        <v>2665</v>
      </c>
      <c r="B22" s="182" t="s">
        <v>2666</v>
      </c>
      <c r="C22" s="322">
        <v>0</v>
      </c>
      <c r="D22" s="322">
        <v>0</v>
      </c>
      <c r="E22" s="330">
        <f t="shared" si="0"/>
        <v>0</v>
      </c>
      <c r="F22" s="360" t="str">
        <f t="shared" si="1"/>
        <v>是</v>
      </c>
    </row>
    <row r="23" ht="36" customHeight="1" spans="1:6">
      <c r="A23" s="364" t="s">
        <v>2667</v>
      </c>
      <c r="B23" s="313" t="s">
        <v>2668</v>
      </c>
      <c r="C23" s="322">
        <v>0</v>
      </c>
      <c r="D23" s="322">
        <v>0</v>
      </c>
      <c r="E23" s="330">
        <f t="shared" si="0"/>
        <v>0</v>
      </c>
      <c r="F23" s="360" t="str">
        <f t="shared" si="1"/>
        <v>是</v>
      </c>
    </row>
    <row r="24" ht="36" customHeight="1" spans="1:6">
      <c r="A24" s="364" t="s">
        <v>2669</v>
      </c>
      <c r="B24" s="313" t="s">
        <v>2670</v>
      </c>
      <c r="C24" s="322">
        <v>514</v>
      </c>
      <c r="D24" s="322">
        <v>490</v>
      </c>
      <c r="E24" s="330">
        <f t="shared" si="0"/>
        <v>-0.046692607003891</v>
      </c>
      <c r="F24" s="360" t="str">
        <f t="shared" si="1"/>
        <v>是</v>
      </c>
    </row>
    <row r="25" ht="36" customHeight="1" spans="1:6">
      <c r="A25" s="364" t="s">
        <v>2671</v>
      </c>
      <c r="B25" s="313" t="s">
        <v>2672</v>
      </c>
      <c r="C25" s="322">
        <v>0</v>
      </c>
      <c r="D25" s="322">
        <v>0</v>
      </c>
      <c r="E25" s="330">
        <f t="shared" si="0"/>
        <v>0</v>
      </c>
      <c r="F25" s="360" t="str">
        <f t="shared" si="1"/>
        <v>是</v>
      </c>
    </row>
    <row r="26" ht="36" customHeight="1" spans="1:6">
      <c r="A26" s="364" t="s">
        <v>2673</v>
      </c>
      <c r="B26" s="313" t="s">
        <v>2674</v>
      </c>
      <c r="C26" s="322">
        <v>0</v>
      </c>
      <c r="D26" s="322">
        <v>0</v>
      </c>
      <c r="E26" s="330">
        <f t="shared" si="0"/>
        <v>0</v>
      </c>
      <c r="F26" s="360" t="str">
        <f t="shared" si="1"/>
        <v>是</v>
      </c>
    </row>
    <row r="27" ht="30" customHeight="1" spans="1:6">
      <c r="A27" s="364" t="s">
        <v>2675</v>
      </c>
      <c r="B27" s="313" t="s">
        <v>2676</v>
      </c>
      <c r="C27" s="322">
        <v>999</v>
      </c>
      <c r="D27" s="322">
        <v>1000</v>
      </c>
      <c r="E27" s="330">
        <f t="shared" si="0"/>
        <v>0.00100100100100109</v>
      </c>
      <c r="F27" s="360" t="str">
        <f t="shared" si="1"/>
        <v>是</v>
      </c>
    </row>
    <row r="28" ht="27" customHeight="1" spans="1:6">
      <c r="A28" s="316"/>
      <c r="B28" s="320"/>
      <c r="C28" s="322" t="s">
        <v>59</v>
      </c>
      <c r="D28" s="322" t="s">
        <v>59</v>
      </c>
      <c r="E28" s="330">
        <f t="shared" si="0"/>
        <v>0</v>
      </c>
      <c r="F28" s="360" t="str">
        <f t="shared" si="1"/>
        <v>是</v>
      </c>
    </row>
    <row r="29" ht="30" customHeight="1" spans="1:6">
      <c r="A29" s="336"/>
      <c r="B29" s="337" t="s">
        <v>2677</v>
      </c>
      <c r="C29" s="322">
        <f>SUM(C4:C10,C16,C17,C20,C21,C22,C23,C24,C25,C26,C27)</f>
        <v>23753</v>
      </c>
      <c r="D29" s="322">
        <f>SUM(D4:D10,D16,D17,D20,D21,D22,D23,D24,D25,D26,D27)</f>
        <v>39649</v>
      </c>
      <c r="E29" s="330">
        <f t="shared" si="0"/>
        <v>0.669220730013051</v>
      </c>
      <c r="F29" s="360" t="str">
        <f t="shared" si="1"/>
        <v>是</v>
      </c>
    </row>
    <row r="30" ht="30" customHeight="1" spans="1:6">
      <c r="A30" s="408" t="s">
        <v>61</v>
      </c>
      <c r="B30" s="366" t="s">
        <v>2678</v>
      </c>
      <c r="C30" s="322">
        <v>96200</v>
      </c>
      <c r="D30" s="322">
        <v>900</v>
      </c>
      <c r="E30" s="330">
        <f t="shared" si="0"/>
        <v>-0.990644490644491</v>
      </c>
      <c r="F30" s="360" t="str">
        <f t="shared" si="1"/>
        <v>是</v>
      </c>
    </row>
    <row r="31" ht="39" customHeight="1" spans="1:6">
      <c r="A31" s="338" t="s">
        <v>63</v>
      </c>
      <c r="B31" s="409" t="s">
        <v>64</v>
      </c>
      <c r="C31" s="322">
        <f>C32+C46+C47</f>
        <v>41160</v>
      </c>
      <c r="D31" s="322">
        <f>D32+D46+D47</f>
        <v>5792</v>
      </c>
      <c r="E31" s="330">
        <f t="shared" si="0"/>
        <v>-0.859280855199223</v>
      </c>
      <c r="F31" s="360" t="str">
        <f t="shared" si="1"/>
        <v>是</v>
      </c>
    </row>
    <row r="32" ht="49" customHeight="1" spans="1:6">
      <c r="A32" s="338" t="s">
        <v>2679</v>
      </c>
      <c r="B32" s="410" t="s">
        <v>2680</v>
      </c>
      <c r="C32" s="372">
        <f>SUM(C33:C45)</f>
        <v>19309</v>
      </c>
      <c r="D32" s="372">
        <f>SUM(D33:D45)</f>
        <v>0</v>
      </c>
      <c r="E32" s="319">
        <f t="shared" si="0"/>
        <v>-1</v>
      </c>
      <c r="F32" s="360" t="str">
        <f>IF(LEN(A32)=5,"是",IF(B32&lt;&gt;"",IF(SUM(C32:D32)&lt;&gt;0,"是","否"),"是"))</f>
        <v>是</v>
      </c>
    </row>
    <row r="33" ht="36" hidden="1" customHeight="1" spans="1:6">
      <c r="A33" s="341" t="s">
        <v>2681</v>
      </c>
      <c r="B33" s="381" t="s">
        <v>2682</v>
      </c>
      <c r="C33" s="318" t="s">
        <v>59</v>
      </c>
      <c r="D33" s="318" t="s">
        <v>59</v>
      </c>
      <c r="E33" s="319">
        <f t="shared" si="0"/>
        <v>0</v>
      </c>
      <c r="F33" s="360" t="str">
        <f t="shared" ref="F33:F49" si="2">IF(LEN(A33)=5,"是",IF(B33&lt;&gt;"",IF(SUM(C33:D33)&lt;&gt;0,"是","否"),"是"))</f>
        <v>否</v>
      </c>
    </row>
    <row r="34" ht="36" hidden="1" customHeight="1" spans="1:6">
      <c r="A34" s="341" t="s">
        <v>2683</v>
      </c>
      <c r="B34" s="381" t="s">
        <v>2684</v>
      </c>
      <c r="C34" s="318" t="s">
        <v>59</v>
      </c>
      <c r="D34" s="318" t="s">
        <v>59</v>
      </c>
      <c r="E34" s="319">
        <f t="shared" si="0"/>
        <v>0</v>
      </c>
      <c r="F34" s="360" t="str">
        <f t="shared" si="2"/>
        <v>否</v>
      </c>
    </row>
    <row r="35" s="161" customFormat="1" ht="36" hidden="1" customHeight="1" spans="1:6">
      <c r="A35" s="411" t="s">
        <v>2685</v>
      </c>
      <c r="B35" s="412" t="s">
        <v>2686</v>
      </c>
      <c r="C35" s="394">
        <v>0</v>
      </c>
      <c r="D35" s="318">
        <v>0</v>
      </c>
      <c r="E35" s="319">
        <f t="shared" si="0"/>
        <v>0</v>
      </c>
      <c r="F35" s="360" t="str">
        <f t="shared" si="2"/>
        <v>否</v>
      </c>
    </row>
    <row r="36" s="161" customFormat="1" ht="36" hidden="1" customHeight="1" spans="1:6">
      <c r="A36" s="411" t="s">
        <v>2687</v>
      </c>
      <c r="B36" s="412" t="s">
        <v>2688</v>
      </c>
      <c r="C36" s="394">
        <v>0</v>
      </c>
      <c r="D36" s="318">
        <v>0</v>
      </c>
      <c r="E36" s="319">
        <f t="shared" si="0"/>
        <v>0</v>
      </c>
      <c r="F36" s="360" t="str">
        <f t="shared" si="2"/>
        <v>否</v>
      </c>
    </row>
    <row r="37" s="161" customFormat="1" ht="36" hidden="1" customHeight="1" spans="1:6">
      <c r="A37" s="411" t="s">
        <v>2689</v>
      </c>
      <c r="B37" s="412" t="s">
        <v>2690</v>
      </c>
      <c r="C37" s="394">
        <v>0</v>
      </c>
      <c r="D37" s="318">
        <v>0</v>
      </c>
      <c r="E37" s="319">
        <f t="shared" si="0"/>
        <v>0</v>
      </c>
      <c r="F37" s="360" t="str">
        <f t="shared" si="2"/>
        <v>否</v>
      </c>
    </row>
    <row r="38" s="161" customFormat="1" ht="36" hidden="1" customHeight="1" spans="1:6">
      <c r="A38" s="411" t="s">
        <v>2691</v>
      </c>
      <c r="B38" s="412" t="s">
        <v>2692</v>
      </c>
      <c r="C38" s="394">
        <v>0</v>
      </c>
      <c r="D38" s="318">
        <v>0</v>
      </c>
      <c r="E38" s="319">
        <f t="shared" si="0"/>
        <v>0</v>
      </c>
      <c r="F38" s="360" t="str">
        <f t="shared" si="2"/>
        <v>否</v>
      </c>
    </row>
    <row r="39" s="161" customFormat="1" ht="36" customHeight="1" spans="1:6">
      <c r="A39" s="411" t="s">
        <v>2693</v>
      </c>
      <c r="B39" s="412" t="s">
        <v>2694</v>
      </c>
      <c r="C39" s="394">
        <v>18025</v>
      </c>
      <c r="D39" s="318">
        <v>0</v>
      </c>
      <c r="E39" s="319">
        <f t="shared" si="0"/>
        <v>-1</v>
      </c>
      <c r="F39" s="360" t="str">
        <f t="shared" si="2"/>
        <v>是</v>
      </c>
    </row>
    <row r="40" s="161" customFormat="1" ht="36" customHeight="1" spans="1:6">
      <c r="A40" s="411" t="s">
        <v>2695</v>
      </c>
      <c r="B40" s="412" t="s">
        <v>2696</v>
      </c>
      <c r="C40" s="394">
        <v>428</v>
      </c>
      <c r="D40" s="318">
        <v>0</v>
      </c>
      <c r="E40" s="319">
        <f t="shared" si="0"/>
        <v>-1</v>
      </c>
      <c r="F40" s="360" t="str">
        <f t="shared" si="2"/>
        <v>是</v>
      </c>
    </row>
    <row r="41" s="161" customFormat="1" ht="36" hidden="1" customHeight="1" spans="1:6">
      <c r="A41" s="411" t="s">
        <v>2697</v>
      </c>
      <c r="B41" s="412" t="s">
        <v>2698</v>
      </c>
      <c r="C41" s="394">
        <v>0</v>
      </c>
      <c r="D41" s="318">
        <v>0</v>
      </c>
      <c r="E41" s="319">
        <f t="shared" si="0"/>
        <v>0</v>
      </c>
      <c r="F41" s="360" t="str">
        <f t="shared" si="2"/>
        <v>否</v>
      </c>
    </row>
    <row r="42" s="161" customFormat="1" ht="36" hidden="1" customHeight="1" spans="1:6">
      <c r="A42" s="411" t="s">
        <v>2699</v>
      </c>
      <c r="B42" s="412" t="s">
        <v>2700</v>
      </c>
      <c r="C42" s="394">
        <v>0</v>
      </c>
      <c r="D42" s="318">
        <v>0</v>
      </c>
      <c r="E42" s="319">
        <f t="shared" si="0"/>
        <v>0</v>
      </c>
      <c r="F42" s="360" t="str">
        <f t="shared" si="2"/>
        <v>否</v>
      </c>
    </row>
    <row r="43" s="161" customFormat="1" ht="36" hidden="1" customHeight="1" spans="1:6">
      <c r="A43" s="411" t="s">
        <v>2701</v>
      </c>
      <c r="B43" s="412" t="s">
        <v>2702</v>
      </c>
      <c r="C43" s="394">
        <v>0</v>
      </c>
      <c r="D43" s="318">
        <v>0</v>
      </c>
      <c r="E43" s="319">
        <f t="shared" si="0"/>
        <v>0</v>
      </c>
      <c r="F43" s="360" t="str">
        <f t="shared" si="2"/>
        <v>否</v>
      </c>
    </row>
    <row r="44" s="161" customFormat="1" ht="36" hidden="1" customHeight="1" spans="1:6">
      <c r="A44" s="411" t="s">
        <v>2703</v>
      </c>
      <c r="B44" s="412" t="s">
        <v>2704</v>
      </c>
      <c r="C44" s="394">
        <v>0</v>
      </c>
      <c r="D44" s="318">
        <v>0</v>
      </c>
      <c r="E44" s="319">
        <f t="shared" si="0"/>
        <v>0</v>
      </c>
      <c r="F44" s="360" t="str">
        <f t="shared" si="2"/>
        <v>否</v>
      </c>
    </row>
    <row r="45" s="161" customFormat="1" ht="36" customHeight="1" spans="1:6">
      <c r="A45" s="411" t="s">
        <v>2705</v>
      </c>
      <c r="B45" s="412" t="s">
        <v>2706</v>
      </c>
      <c r="C45" s="394">
        <v>856</v>
      </c>
      <c r="D45" s="318">
        <v>0</v>
      </c>
      <c r="E45" s="319">
        <f t="shared" si="0"/>
        <v>-1</v>
      </c>
      <c r="F45" s="360" t="str">
        <f t="shared" si="2"/>
        <v>是</v>
      </c>
    </row>
    <row r="46" ht="57" customHeight="1" spans="1:6">
      <c r="A46" s="338" t="s">
        <v>68</v>
      </c>
      <c r="B46" s="381" t="s">
        <v>69</v>
      </c>
      <c r="C46" s="318">
        <v>17655</v>
      </c>
      <c r="D46" s="318">
        <v>5792</v>
      </c>
      <c r="E46" s="319">
        <f t="shared" si="0"/>
        <v>-0.671934296233362</v>
      </c>
      <c r="F46" s="360" t="str">
        <f t="shared" si="2"/>
        <v>是</v>
      </c>
    </row>
    <row r="47" ht="45" customHeight="1" spans="1:6">
      <c r="A47" s="338" t="s">
        <v>70</v>
      </c>
      <c r="B47" s="381" t="s">
        <v>71</v>
      </c>
      <c r="C47" s="318">
        <v>4196</v>
      </c>
      <c r="D47" s="318">
        <v>0</v>
      </c>
      <c r="E47" s="319">
        <f t="shared" si="0"/>
        <v>-1</v>
      </c>
      <c r="F47" s="360" t="str">
        <f t="shared" si="2"/>
        <v>是</v>
      </c>
    </row>
    <row r="48" ht="45" customHeight="1" spans="1:6">
      <c r="A48" s="338" t="s">
        <v>72</v>
      </c>
      <c r="B48" s="381" t="s">
        <v>2707</v>
      </c>
      <c r="C48" s="318">
        <v>0</v>
      </c>
      <c r="D48" s="318" t="s">
        <v>59</v>
      </c>
      <c r="E48" s="319">
        <f t="shared" si="0"/>
        <v>0</v>
      </c>
      <c r="F48" s="360" t="str">
        <f t="shared" si="2"/>
        <v>是</v>
      </c>
    </row>
    <row r="49" ht="45" customHeight="1" spans="1:6">
      <c r="A49" s="384"/>
      <c r="B49" s="385" t="s">
        <v>78</v>
      </c>
      <c r="C49" s="327">
        <f>C29+C30+C31</f>
        <v>161113</v>
      </c>
      <c r="D49" s="327">
        <f>D29+D30+D31</f>
        <v>46341</v>
      </c>
      <c r="E49" s="330">
        <f t="shared" si="0"/>
        <v>-0.712369579115279</v>
      </c>
      <c r="F49" s="360" t="str">
        <f t="shared" si="2"/>
        <v>是</v>
      </c>
    </row>
    <row r="50" spans="3:4">
      <c r="C50" s="413"/>
      <c r="D50" s="413"/>
    </row>
    <row r="52" spans="3:4">
      <c r="C52" s="413"/>
      <c r="D52" s="413"/>
    </row>
    <row r="54" spans="3:4">
      <c r="C54" s="413"/>
      <c r="D54" s="413"/>
    </row>
    <row r="55" spans="3:4">
      <c r="C55" s="413"/>
      <c r="D55" s="413"/>
    </row>
    <row r="57" spans="3:4">
      <c r="C57" s="413"/>
      <c r="D57" s="413"/>
    </row>
    <row r="58" spans="3:4">
      <c r="C58" s="413"/>
      <c r="D58" s="413"/>
    </row>
    <row r="59" spans="3:4">
      <c r="C59" s="413"/>
      <c r="D59" s="413"/>
    </row>
    <row r="60" spans="3:4">
      <c r="C60" s="413"/>
      <c r="D60" s="413"/>
    </row>
    <row r="62" spans="3:4">
      <c r="C62" s="413"/>
      <c r="D62" s="413"/>
    </row>
  </sheetData>
  <autoFilter ref="A3:F49">
    <filterColumn colId="5">
      <customFilters>
        <customFilter operator="equal" val="是"/>
      </customFilters>
    </filterColumn>
    <extLst/>
  </autoFilter>
  <mergeCells count="1">
    <mergeCell ref="A1:E1"/>
  </mergeCells>
  <conditionalFormatting sqref="B30">
    <cfRule type="expression" dxfId="1" priority="19" stopIfTrue="1">
      <formula>"len($A:$A)=3"</formula>
    </cfRule>
  </conditionalFormatting>
  <conditionalFormatting sqref="B32">
    <cfRule type="expression" dxfId="1" priority="10" stopIfTrue="1">
      <formula>"len($A:$A)=3"</formula>
    </cfRule>
  </conditionalFormatting>
  <conditionalFormatting sqref="C32:D32">
    <cfRule type="expression" dxfId="1" priority="18" stopIfTrue="1">
      <formula>"len($A:$A)=3"</formula>
    </cfRule>
  </conditionalFormatting>
  <conditionalFormatting sqref="B34">
    <cfRule type="expression" dxfId="1" priority="9" stopIfTrue="1">
      <formula>"len($A:$A)=3"</formula>
    </cfRule>
  </conditionalFormatting>
  <conditionalFormatting sqref="B35:B45">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B31 B33">
    <cfRule type="expression" dxfId="1" priority="1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1-1元江县一般公共预算收入情况表</vt:lpstr>
      <vt:lpstr>1-2元江县一般公共预算支出情况表</vt:lpstr>
      <vt:lpstr>1-3县本级一般公共预算收入情况表</vt:lpstr>
      <vt:lpstr>1-4县本级一般公共预算支出情况表（公开到项级）</vt:lpstr>
      <vt:lpstr>1-5县本级一般公共预算基本支出情况表（公开到款级）</vt:lpstr>
      <vt:lpstr>1-6一般公共预算支出表（州（市）对下转移支付项目）</vt:lpstr>
      <vt:lpstr>1-7元江县分地区税收返还和转移支付预算表</vt:lpstr>
      <vt:lpstr>1-8元江县县本级“三公”经费预算财政拨款情况统计表</vt:lpstr>
      <vt:lpstr>2-1元江县政府性基金预算收入情况表</vt:lpstr>
      <vt:lpstr>2-2元江县政府性基金预算支出情况表</vt:lpstr>
      <vt:lpstr>2-3县本级政府性基金预算收入情况表</vt:lpstr>
      <vt:lpstr>2-4县本级政府性基金预算支出情况表（公开到项级）</vt:lpstr>
      <vt:lpstr>2-5元江县县本级政府性基金支出表（州（市）对下转移支付）</vt:lpstr>
      <vt:lpstr>3-1元江县国有资本经营收入预算情况表</vt:lpstr>
      <vt:lpstr>3-2元江县国有资本经营支出预算情况表</vt:lpstr>
      <vt:lpstr>3-3县本级国有资本经营收入预算情况表</vt:lpstr>
      <vt:lpstr>3-4县本级国有资本经营支出预算情况表（公开到项级）</vt:lpstr>
      <vt:lpstr>3-5 元江县国有资本经营预算转移支付表 （分地区）</vt:lpstr>
      <vt:lpstr>3-6 国有资本经营预算转移支付表（分项目）</vt:lpstr>
      <vt:lpstr>4-1元江县社会保险基金收入预算情况表</vt:lpstr>
      <vt:lpstr>4-2元江县社会保险基金支出预算情况表</vt:lpstr>
      <vt:lpstr>4-3县本级社会保险基金收入预算情况表</vt:lpstr>
      <vt:lpstr>4-4县本级社会保险基金支出预算情况表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 2026年政府专项债务限额和余额情况表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杨云春</cp:lastModifiedBy>
  <dcterms:created xsi:type="dcterms:W3CDTF">2006-09-16T00:00:00Z</dcterms:created>
  <cp:lastPrinted>2020-05-07T10:46:00Z</cp:lastPrinted>
  <dcterms:modified xsi:type="dcterms:W3CDTF">2026-02-28T00:47:34Z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2052-12.1.0.17140</vt:lpwstr>
  </property>
  <property fmtid="{D5CDD505-2E9C-101B-9397-08002B2CF9AE}" pid="3" name="ICV">
    <vt:lpwstr>B4BEFDA28F634920AD92CF7E17068EAC</vt:lpwstr>
  </property>
</Properties>
</file>