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支出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<sst xmlns="http://schemas.openxmlformats.org/spreadsheetml/2006/main" count="1360" uniqueCount="398">
  <si>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</si>
  <si>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</si>
  <si>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</si>
  <si>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</si>
  <si>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</si>
  <si>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</si>
  <si>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</si>
  <si>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</si>
  <si>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</si>
  <si>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</si>
  <si>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</si>
  <si>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</si>
  <si>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</si>
  <si>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</si>
  <si>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</si>
  <si>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</si>
  <si>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</si>
  <si>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</si>
  <si>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</si>
  <si>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</si>
  <si>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</si>
  <si>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</si>
  <si>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</si>
  <si>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</si>
  <si>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</si>
  <si>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</si>
  <si>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</si>
  <si>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</si>
  <si>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</si>
  <si>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</si>
  <si>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</si>
  <si>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</si>
  <si>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</si>
  <si>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</si>
  <si>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</si>
  <si>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</si>
  <si>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</si>
  <si>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</si>
  <si>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</si>
  <si>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</si>
  <si>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</si>
  <si>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</si>
  <si>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</si>
  <si>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</si>
  <si>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</si>
  <si>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</si>
  <si>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</si>
  <si>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</si>
  <si>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</si>
  <si>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</si>
  <si>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</si>
  <si>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</si>
  <si>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</si>
  <si>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</si>
  <si>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</si>
  <si>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131008</t>
  </si>
  <si>
    <t>元江哈尼族彝族傣族自治县妇幼保健院</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</si>
  <si>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</si>
  <si>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</si>
  <si>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</si>
  <si>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</si>
  <si>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</si>
  <si>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</si>
  <si>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</si>
  <si>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</si>
  <si>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</si>
  <si>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</si>
  <si>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</si>
  <si>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</si>
  <si>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</si>
  <si>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</si>
  <si>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</si>
  <si>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</si>
  <si>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20199</t>
  </si>
  <si>
    <t>其他一般公共服务支出</t>
  </si>
  <si>
    <t>2019999</t>
  </si>
  <si>
    <t>208</t>
  </si>
  <si>
    <t>社会保障和就业支出</t>
  </si>
  <si>
    <t>20805</t>
  </si>
  <si>
    <t>行政事业单位养老支出</t>
  </si>
  <si>
    <t>2080502</t>
  </si>
  <si>
    <t>事业单位离退休</t>
  </si>
  <si>
    <t>2080505</t>
  </si>
  <si>
    <t>机关事业单位基本养老保险缴费支出</t>
  </si>
  <si>
    <t>210</t>
  </si>
  <si>
    <t>卫生健康支出</t>
  </si>
  <si>
    <t>21004</t>
  </si>
  <si>
    <t>公共卫生</t>
  </si>
  <si>
    <t>2100403</t>
  </si>
  <si>
    <t>妇幼保健机构</t>
  </si>
  <si>
    <t>2100404</t>
  </si>
  <si>
    <t>精神卫生机构</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</si>
  <si>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</si>
  <si>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</si>
  <si>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</si>
  <si>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</si>
  <si>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</si>
  <si>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</si>
  <si>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</si>
  <si>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</si>
  <si>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</si>
  <si>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</si>
  <si>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</si>
  <si>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</si>
  <si>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</si>
  <si>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</si>
  <si>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</si>
  <si>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</si>
  <si>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</si>
  <si>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</si>
  <si>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</si>
  <si>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</si>
  <si>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</si>
  <si>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</si>
  <si>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</si>
  <si>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</si>
  <si>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</si>
  <si>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</si>
  <si>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</si>
  <si>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</si>
  <si>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</si>
  <si>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</si>
  <si>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</si>
  <si>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</si>
  <si>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</si>
  <si>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</si>
  <si>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</si>
  <si>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</si>
  <si>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</si>
  <si>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</si>
  <si>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</si>
  <si>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</si>
  <si>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</si>
  <si>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</si>
  <si>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</si>
  <si>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</si>
  <si>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</si>
  <si>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</si>
  <si>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</si>
  <si>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</si>
  <si>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</si>
  <si>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</si>
  <si>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</si>
  <si>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</si>
  <si>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</si>
  <si>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</si>
  <si>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</si>
  <si>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</si>
  <si>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530428210000000012784</t>
  </si>
  <si>
    <t>事业人员支出工资</t>
  </si>
  <si>
    <t>30101</t>
  </si>
  <si>
    <t>基本工资</t>
  </si>
  <si>
    <t>30102</t>
  </si>
  <si>
    <t>津贴补贴</t>
  </si>
  <si>
    <t>30103</t>
  </si>
  <si>
    <t>奖金</t>
  </si>
  <si>
    <t>30107</t>
  </si>
  <si>
    <t>绩效工资</t>
  </si>
  <si>
    <t>530428210000000012786</t>
  </si>
  <si>
    <t>社会保障缴费</t>
  </si>
  <si>
    <t>30108</t>
  </si>
  <si>
    <t>机关事业单位基本养老保险缴费</t>
  </si>
  <si>
    <t>30112</t>
  </si>
  <si>
    <t>其他社会保障缴费</t>
  </si>
  <si>
    <t>30110</t>
  </si>
  <si>
    <t>职工基本医疗保险缴费</t>
  </si>
  <si>
    <t>530428210000000012788</t>
  </si>
  <si>
    <t>30113</t>
  </si>
  <si>
    <t>530428210000000012793</t>
  </si>
  <si>
    <t>工会经费</t>
  </si>
  <si>
    <t>30228</t>
  </si>
  <si>
    <t>530428210000000012794</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</si>
  <si>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</si>
  <si>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</si>
  <si>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</si>
  <si>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</si>
  <si>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</si>
  <si>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</si>
  <si>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</si>
  <si>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</si>
  <si>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</si>
  <si>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</si>
  <si>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</si>
  <si>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</si>
  <si>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</si>
  <si>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</si>
  <si>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</si>
  <si>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</si>
  <si>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</si>
  <si>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30216</t>
  </si>
  <si>
    <t>培训费</t>
  </si>
  <si>
    <t>530428221100000321923</t>
  </si>
  <si>
    <t>30217</t>
  </si>
  <si>
    <t>530428231100001462950</t>
  </si>
  <si>
    <t>奖励性绩效工资</t>
  </si>
  <si>
    <t>530428231100001462952</t>
  </si>
  <si>
    <t>离退休生活补助</t>
  </si>
  <si>
    <t>30305</t>
  </si>
  <si>
    <t>生活补助</t>
  </si>
  <si>
    <t>530428231100001462959</t>
  </si>
  <si>
    <t>福利费</t>
  </si>
  <si>
    <t>30229</t>
  </si>
  <si>
    <t>530428251100003594464</t>
  </si>
  <si>
    <t>2025年编外人员经费</t>
  </si>
  <si>
    <t>30399</t>
  </si>
  <si>
    <t>其他对个人和家庭的补助</t>
  </si>
  <si>
    <t>530428251100003594885</t>
  </si>
  <si>
    <t>元江县妇幼保健院日常公用经费</t>
  </si>
  <si>
    <t>30218</t>
  </si>
  <si>
    <t>专用材料费</t>
  </si>
  <si>
    <t>30227</t>
  </si>
  <si>
    <t>委托业务费</t>
  </si>
  <si>
    <t>预算05-1表</t>
  </si>
  <si>
    <t>2025年部门项目支出预算表</t>
  </si>
  <si>
    <t>项目分类</t>
  </si>
  <si>
    <t>项目单位</t>
  </si>
  <si>
    <t>经济科目编码</t>
  </si>
  <si>
    <t>本年拨款</t>
  </si>
  <si>
    <t>其中：本次下达</t>
  </si>
  <si>
    <t>2025年政府采购预算专项资金</t>
  </si>
  <si>
    <t>313 事业发展类</t>
  </si>
  <si>
    <t>530428251100003596078</t>
  </si>
  <si>
    <t>30239</t>
  </si>
  <si>
    <t>其他交通费用</t>
  </si>
  <si>
    <t>31002</t>
  </si>
  <si>
    <t>办公设备购置</t>
  </si>
  <si>
    <t>31003</t>
  </si>
  <si>
    <t>专用设备购置</t>
  </si>
  <si>
    <t>31022</t>
  </si>
  <si>
    <t>无形资产购置</t>
  </si>
  <si>
    <t>31099</t>
  </si>
  <si>
    <t>其他资本性支出</t>
  </si>
  <si>
    <t>39999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</si>
  <si>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</si>
  <si>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</si>
  <si>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</si>
  <si>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</si>
  <si>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</si>
  <si>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</si>
  <si>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</si>
  <si>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</si>
  <si>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</si>
  <si>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</si>
  <si>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</si>
  <si>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</si>
  <si>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努力完成上级下达的妇幼健康工作指标：农村孕产妇住院分娩率 ；新生儿疾病筛查率（筛查先天性甲状腺功能减退症、苯丙酮尿症、葡萄糖-6-磷酸脱氢酶缺乏症）；新生儿听力筛查率；孕产妇产前筛查率；婚前医学检率；孕产妇死亡率；婴儿死亡率； 5岁以下儿童死亡率；农村妇女“两癌”筛查；免费孕前优生健康检查率；免费为备孕夫妇发放叶酸人数；孕产妇健康管理率(特提孕早期检测率在12+6周内，含高危孕产妇随访管理、危急重症孕产妇监测、急救、贫困孕产妇救助救治管理)；0-6岁儿童健康管理率；居民电子健康档案建档率； “三网”监测管理（出生缺陷监测、孕产妇死亡监测、5岁以下儿童死亡监测）；计划生育避孕药具及安全套管理； 0-6岁儿童眼保健和视力检查纸质建档和电子建档率；积极开展地中海贫血防控筛查工作；免费计划生育技术服务；全县《出生医学证明》的申领，统一把空白证件放到各助产机构、业务培训；负责本机构内出生和机构外出生儿童的首次签发、遗失补发，并对各助产机构的发放管理进行督查；消除“三病”母婴传播管理工作（要求对孕产妇配偶进行HIV检测）；对全县托儿所幼儿园卫生保健管理（含业务指导、对卫生保健人员进行专业知识培训、发放健康证，对托儿所幼儿园的卫生评价等）;对全县18岁以下患有72种先天性结构畸形的筛查上报和对患有遗传代谢性疾病患儿的相关信息上报；新生儿先天性心脏病筛查管理工作。</t>
  </si>
  <si>
    <t>产出指标</t>
  </si>
  <si>
    <t>数量指标</t>
  </si>
  <si>
    <t>0-6岁儿童健康管理率</t>
  </si>
  <si>
    <t>&gt;=</t>
  </si>
  <si>
    <t>90</t>
  </si>
  <si>
    <t>%</t>
  </si>
  <si>
    <t>定量指标</t>
  </si>
  <si>
    <t>孕产妇系统管理率</t>
  </si>
  <si>
    <t>听力筛查率</t>
  </si>
  <si>
    <t>94</t>
  </si>
  <si>
    <t>成本指标</t>
  </si>
  <si>
    <t>社会成本指标</t>
  </si>
  <si>
    <t>群众知晓率调查</t>
  </si>
  <si>
    <t>效益指标</t>
  </si>
  <si>
    <t>社会效益</t>
  </si>
  <si>
    <t>群众受益情况</t>
  </si>
  <si>
    <t>80</t>
  </si>
  <si>
    <t>辖区常住人群受益情况</t>
  </si>
  <si>
    <t>满意度指标</t>
  </si>
  <si>
    <t>服务对象满意度</t>
  </si>
  <si>
    <t>群众满意度</t>
  </si>
  <si>
    <t>群众满意度调查</t>
  </si>
  <si>
    <t>预算06表</t>
  </si>
  <si>
    <t>2025年部门政府性基金预算支出预算表</t>
  </si>
  <si>
    <t>政府性基金预算支出</t>
  </si>
  <si>
    <t>备注：元江哈尼族彝族傣族自治县妇幼保健院无政府性基金预算支出预算，故政府性基金预算支出预算表无数据。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</si>
  <si>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</si>
  <si>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</si>
  <si>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</si>
  <si>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</si>
  <si>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</si>
  <si>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</si>
  <si>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</si>
  <si>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</si>
  <si>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</si>
  <si>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</si>
  <si>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</si>
  <si>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</si>
  <si>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A02321900尿液分析仪</t>
  </si>
  <si>
    <t>台</t>
  </si>
  <si>
    <t>C18040100其他保险费</t>
  </si>
  <si>
    <t>次</t>
  </si>
  <si>
    <t>A02061803排气扇</t>
  </si>
  <si>
    <t>C21040000物业管理费</t>
  </si>
  <si>
    <t>A02320900中药熏蒸床</t>
  </si>
  <si>
    <t>A02320200儿童身高体重仪</t>
  </si>
  <si>
    <t>A05010399其他椅子</t>
  </si>
  <si>
    <t>把</t>
  </si>
  <si>
    <t>A05010599其他柜</t>
  </si>
  <si>
    <t>组</t>
  </si>
  <si>
    <t>A05010399条椅凳</t>
  </si>
  <si>
    <t>A05010201办公桌</t>
  </si>
  <si>
    <t>张</t>
  </si>
  <si>
    <t>A02061810洗衣机</t>
  </si>
  <si>
    <t>A02321900  DR机</t>
  </si>
  <si>
    <t>A02020400多功能一体机</t>
  </si>
  <si>
    <t>A02320500母胎监护仪</t>
  </si>
  <si>
    <t>C23120301车辆维修和保养服务</t>
  </si>
  <si>
    <t>辆</t>
  </si>
  <si>
    <t>A05010299其他桌子</t>
  </si>
  <si>
    <t>A02021301碎纸机</t>
  </si>
  <si>
    <t>A02321900 酶标仪</t>
  </si>
  <si>
    <t>C23120302车辆加油服务</t>
  </si>
  <si>
    <t>A02320500超声胎心仪</t>
  </si>
  <si>
    <t>A02321900全自动生化分析仪</t>
  </si>
  <si>
    <t>A02309900恒温水浴锅</t>
  </si>
  <si>
    <t>A02021104液晶显示器</t>
  </si>
  <si>
    <t>A02329900高速离心机</t>
  </si>
  <si>
    <t>A05010301办公椅</t>
  </si>
  <si>
    <t>A02100301 显微镜</t>
  </si>
  <si>
    <t>A02321200口腔CT</t>
  </si>
  <si>
    <t>A05010699床边木制脚踏梯</t>
  </si>
  <si>
    <t>个</t>
  </si>
  <si>
    <t>A02321900加样枪</t>
  </si>
  <si>
    <t>A02021118扫描仪</t>
  </si>
  <si>
    <t>A05010502文件柜</t>
  </si>
  <si>
    <t>A02321900多通道荧光免疫定量分析仪</t>
  </si>
  <si>
    <t>A02021006针式打印机</t>
  </si>
  <si>
    <t>A02021003打印机</t>
  </si>
  <si>
    <t>A02320900中频脉冲仪</t>
  </si>
  <si>
    <t>A02061804空调1.5p</t>
  </si>
  <si>
    <t>A06080000儿童健康测评系统</t>
  </si>
  <si>
    <t>套</t>
  </si>
  <si>
    <t>A02321900   25维D检测仪</t>
  </si>
  <si>
    <t>C1804010201车辆保险费</t>
  </si>
  <si>
    <t>A02320200听力筛查仪</t>
  </si>
  <si>
    <t>C23090100印刷费</t>
  </si>
  <si>
    <t>册</t>
  </si>
  <si>
    <t>A02321900人提成分析仪</t>
  </si>
  <si>
    <t>A02061818饮水机</t>
  </si>
  <si>
    <t>A02329900水平旋转仪</t>
  </si>
  <si>
    <t>A02322900医用冷藏箱</t>
  </si>
  <si>
    <t>A02061804空调3P</t>
  </si>
  <si>
    <t>A02320800婴儿辐射保暖台</t>
  </si>
  <si>
    <t>A02329900振荡器</t>
  </si>
  <si>
    <t>A05010699货架</t>
  </si>
  <si>
    <t>A02321900血细胞分析仪</t>
  </si>
  <si>
    <t>A02321900酶免分析仪</t>
  </si>
  <si>
    <t>A05040101 A4/5纸</t>
  </si>
  <si>
    <t>件</t>
  </si>
  <si>
    <t>A02321900小型干式生化分析仪</t>
  </si>
  <si>
    <t>A02390100验钞机</t>
  </si>
  <si>
    <t>A02321900洗板机</t>
  </si>
  <si>
    <t>A02010105台式计算机</t>
  </si>
  <si>
    <t>A02010108笔记本电脑</t>
  </si>
  <si>
    <t>预算08表</t>
  </si>
  <si>
    <t>2025年部门政府购买服务预算表</t>
  </si>
  <si>
    <t>政府购买服务项目</t>
  </si>
  <si>
    <t>政府购买服务目录</t>
  </si>
  <si>
    <t>政府购买服务指导性目录代码</t>
  </si>
  <si>
    <t>备注：元江哈尼族彝族傣族自治县妇幼保健院无政府购买服务预算，故政府购买服务预算表无数据。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</si>
  <si>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</si>
  <si>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</si>
  <si>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</si>
  <si>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</si>
  <si>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</si>
  <si>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</si>
  <si>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</si>
  <si>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</si>
  <si>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</si>
  <si>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</si>
  <si>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</si>
  <si>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</si>
  <si>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</si>
  <si>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</si>
  <si>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</si>
  <si>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</si>
  <si>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</si>
  <si>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</si>
  <si>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备注：元江哈尼族彝族傣族自治县妇幼保健院无对下转移支付预算，故对下转移支付预算表无数据。</t>
  </si>
  <si>
    <t>预算09-2表</t>
  </si>
  <si>
    <t>2025年对下转移支付绩效目标表</t>
  </si>
  <si>
    <t>备注：元江哈尼族彝族傣族自治县妇幼保健院无对下转移支付预算，故对下转移支付绩效目标表无数据。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</si>
  <si>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</si>
  <si>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</si>
  <si>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</si>
  <si>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</si>
  <si>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</si>
  <si>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</si>
  <si>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</si>
  <si>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</si>
  <si>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备注：元江哈尼族彝族傣族自治县妇幼保健院无新增资产，故新增资产配置表无数据。</t>
  </si>
  <si>
    <t>预算11表</t>
  </si>
  <si>
    <t>2025年上级补助项目支出预算表</t>
  </si>
  <si>
    <t>上级补助</t>
  </si>
  <si>
    <t>备注：元江哈尼族彝族傣族自治县妇幼保健院无此事项，故上级补助项目支出预算表无数据。</t>
  </si>
  <si>
    <t>预算12表</t>
  </si>
  <si>
    <t>2025年部门项目支出中期规划预算表</t>
  </si>
  <si>
    <t>项目级次</t>
  </si>
  <si>
    <t>本级</t>
  </si>
  <si>
    <t>（标黄部分文字删除）</t>
  </si>
  <si>
    <t>备注：元江哈尼族彝族傣族自治县妇幼保健院无此事项，故部门项目中期规划预算表无数据。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</si>
</sst>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1"/>
      <name val="宋体"/>
      <charset val="134"/>
      <scheme val="minor"/>
    </font>
    <font>
      <sz val="10"/>
      <name val="宋体"/>
      <charset val="134"/>
    </font>
    <font>
      <sz val="9"/>
      <name val="宋体"/>
      <charset val="134"/>
    </font>
    <font>
      <b/>
      <sz val="27"/>
      <name val="宋体"/>
      <charset val="134"/>
    </font>
    <font>
      <sz val="10.5"/>
      <name val="SimSun"/>
      <charset val="134"/>
    </font>
    <font>
      <sz val="9"/>
      <name val="SimSun"/>
      <charset val="134"/>
    </font>
    <font>
      <sz val="10.5"/>
      <name val="宋体"/>
      <charset val="134"/>
    </font>
    <font>
      <sz val="11"/>
      <name val="宋体"/>
      <charset val="134"/>
    </font>
    <font>
      <b/>
      <sz val="27"/>
      <name val="Calibri"/>
      <charset val="134"/>
    </font>
    <font>
      <b/>
      <sz val="27"/>
      <name val="宋体"/>
      <charset val="134"/>
      <scheme val="major"/>
    </font>
    <font>
      <b/>
      <sz val="9"/>
      <name val="宋体"/>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3">
    <xf numFmtId="0" fontId="0" fillId="0" borderId="0" xfId="0" applyFont="1">
      <alignment vertical="top"/>
    </xf>
    <xf numFmtId="0" fontId="0" fillId="0" borderId="0" xfId="0" applyFont="1" applyAlignment="1">
      <alignment vertical="center"/>
    </xf>
    <xf numFmtId="0" fontId="0"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10"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2" fillId="0" borderId="0" xfId="0" applyFont="1" applyAlignment="1">
      <alignment horizontal="center"/>
    </xf>
    <xf numFmtId="0" fontId="3"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0" xfId="0" applyFont="1" applyAlignment="1">
      <alignment horizontal="right"/>
    </xf>
    <xf numFmtId="0" fontId="13"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0" fillId="0" borderId="0" xfId="0" applyFont="1" applyAlignment="1">
      <alignment vertical="top" wrapText="1"/>
    </xf>
    <xf numFmtId="0" fontId="8" fillId="0" borderId="0" xfId="0" applyFont="1" applyAlignment="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2" activePane="bottomLeft" state="frozen"/>
      <selection/>
      <selection pane="bottomLeft" activeCell="D10" sqref="D10"/>
    </sheetView>
  </sheetViews>
  <sheetFormatPr defaultColWidth="8.85" defaultRowHeight="15" customHeight="1" outlineLevelCol="3"/>
  <cols>
    <col min="1" max="4" width="35.7083333333333" customWidth="1"/>
  </cols>
  <sheetData>
    <row r="1" customHeight="1" spans="1:4">
      <c r="A1" s="3"/>
      <c r="B1" s="3"/>
      <c r="C1" s="3"/>
      <c r="D1" s="3"/>
    </row>
    <row r="2" ht="18.75" customHeight="1" spans="1:4">
      <c r="A2" s="4"/>
      <c r="B2" s="4"/>
      <c r="C2" s="4"/>
      <c r="D2" s="68" t="s">
        <v>0</v>
      </c>
    </row>
    <row r="3" ht="45" customHeight="1" spans="1:4">
      <c r="A3" s="6" t="s">
        <v>1</v>
      </c>
      <c r="B3" s="6"/>
      <c r="C3" s="6"/>
      <c r="D3" s="6"/>
    </row>
    <row r="4" s="1" customFormat="1" ht="18.75" customHeight="1" spans="1:4">
      <c r="A4" s="7" t="str">
        <f>"单位名称："&amp;"元江哈尼族彝族傣族自治县妇幼保健院"</f>
        <v>单位名称：元江哈尼族彝族傣族自治县妇幼保健院</v>
      </c>
      <c r="B4" s="7"/>
      <c r="C4" s="69"/>
      <c r="D4" s="5" t="s">
        <v>2</v>
      </c>
    </row>
    <row r="5" ht="22.5" customHeight="1" spans="1:4">
      <c r="A5" s="9" t="s">
        <v>3</v>
      </c>
      <c r="B5" s="9"/>
      <c r="C5" s="9" t="s">
        <v>4</v>
      </c>
      <c r="D5" s="9"/>
    </row>
    <row r="6" ht="18.75" customHeight="1" spans="1:4">
      <c r="A6" s="9" t="s">
        <v>5</v>
      </c>
      <c r="B6" s="9" t="s">
        <v>6</v>
      </c>
      <c r="C6" s="9" t="s">
        <v>7</v>
      </c>
      <c r="D6" s="9" t="s">
        <v>6</v>
      </c>
    </row>
    <row r="7" ht="18.75" customHeight="1" spans="1:4">
      <c r="A7" s="9"/>
      <c r="B7" s="9"/>
      <c r="C7" s="9"/>
      <c r="D7" s="9"/>
    </row>
    <row r="8" ht="22.5" customHeight="1" spans="1:4">
      <c r="A8" s="18" t="s">
        <v>8</v>
      </c>
      <c r="B8" s="20">
        <v>7877688.68</v>
      </c>
      <c r="C8" s="18" t="str">
        <f>"一"&amp;"、"&amp;"一般公共服务支出"</f>
        <v>一、一般公共服务支出</v>
      </c>
      <c r="D8" s="20">
        <v>1170000</v>
      </c>
    </row>
    <row r="9" ht="22.5" customHeight="1" spans="1:4">
      <c r="A9" s="18" t="s">
        <v>9</v>
      </c>
      <c r="B9" s="20"/>
      <c r="C9" s="18" t="str">
        <f>"二"&amp;"、"&amp;"社会保障和就业支出"</f>
        <v>二、社会保障和就业支出</v>
      </c>
      <c r="D9" s="20">
        <v>1033953.92</v>
      </c>
    </row>
    <row r="10" ht="22.5" customHeight="1" spans="1:4">
      <c r="A10" s="18" t="s">
        <v>10</v>
      </c>
      <c r="B10" s="20"/>
      <c r="C10" s="18" t="str">
        <f>"三"&amp;"、"&amp;"卫生健康支出"</f>
        <v>三、卫生健康支出</v>
      </c>
      <c r="D10" s="20">
        <v>12589150.76</v>
      </c>
    </row>
    <row r="11" ht="22.5" customHeight="1" spans="1:4">
      <c r="A11" s="18" t="s">
        <v>11</v>
      </c>
      <c r="B11" s="20"/>
      <c r="C11" s="18" t="str">
        <f>"四"&amp;"、"&amp;"住房保障支出"</f>
        <v>四、住房保障支出</v>
      </c>
      <c r="D11" s="20">
        <v>606384</v>
      </c>
    </row>
    <row r="12" ht="22.5" customHeight="1" spans="1:4">
      <c r="A12" s="18" t="s">
        <v>12</v>
      </c>
      <c r="B12" s="20">
        <v>7521800</v>
      </c>
      <c r="C12" s="18"/>
      <c r="D12" s="20"/>
    </row>
    <row r="13" ht="22.5" customHeight="1" spans="1:4">
      <c r="A13" s="18" t="s">
        <v>13</v>
      </c>
      <c r="B13" s="20">
        <v>7521800</v>
      </c>
      <c r="C13" s="18"/>
      <c r="D13" s="20"/>
    </row>
    <row r="14" ht="22.5" customHeight="1" spans="1:4">
      <c r="A14" s="18" t="s">
        <v>14</v>
      </c>
      <c r="B14" s="20"/>
      <c r="C14" s="18"/>
      <c r="D14" s="20"/>
    </row>
    <row r="15" ht="22.5" customHeight="1" spans="1:4">
      <c r="A15" s="18" t="s">
        <v>15</v>
      </c>
      <c r="B15" s="20"/>
      <c r="C15" s="18"/>
      <c r="D15" s="20"/>
    </row>
    <row r="16" ht="22.5" customHeight="1" spans="1:4">
      <c r="A16" s="70" t="s">
        <v>16</v>
      </c>
      <c r="B16" s="20"/>
      <c r="C16" s="73"/>
      <c r="D16" s="20"/>
    </row>
    <row r="17" ht="22.5" customHeight="1" spans="1:4">
      <c r="A17" s="70" t="s">
        <v>17</v>
      </c>
      <c r="B17" s="20"/>
      <c r="C17" s="73"/>
      <c r="D17" s="20"/>
    </row>
    <row r="18" ht="22.5" customHeight="1" spans="1:4">
      <c r="A18" s="71" t="s">
        <v>18</v>
      </c>
      <c r="B18" s="72">
        <v>15399488.68</v>
      </c>
      <c r="C18" s="73" t="s">
        <v>19</v>
      </c>
      <c r="D18" s="72">
        <v>15399488.68</v>
      </c>
    </row>
    <row r="19" ht="22.5" customHeight="1" spans="1:4">
      <c r="A19" s="81" t="s">
        <v>20</v>
      </c>
      <c r="B19" s="20"/>
      <c r="C19" s="82" t="s">
        <v>21</v>
      </c>
      <c r="D19" s="49"/>
    </row>
    <row r="20" ht="22.5" customHeight="1" spans="1:4">
      <c r="A20" s="70" t="s">
        <v>22</v>
      </c>
      <c r="B20" s="72"/>
      <c r="C20" s="70" t="s">
        <v>22</v>
      </c>
      <c r="D20" s="72"/>
    </row>
    <row r="21" ht="22.5" customHeight="1" spans="1:4">
      <c r="A21" s="70" t="s">
        <v>23</v>
      </c>
      <c r="B21" s="72"/>
      <c r="C21" s="70" t="s">
        <v>24</v>
      </c>
      <c r="D21" s="72"/>
    </row>
    <row r="22" ht="22.5" customHeight="1" spans="1:4">
      <c r="A22" s="71" t="s">
        <v>25</v>
      </c>
      <c r="B22" s="72">
        <v>15399488.68</v>
      </c>
      <c r="C22" s="73" t="s">
        <v>26</v>
      </c>
      <c r="D22" s="72">
        <v>15399488.68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D28" sqref="D28"/>
    </sheetView>
  </sheetViews>
  <sheetFormatPr defaultColWidth="8.85" defaultRowHeight="15" customHeight="1"/>
  <cols>
    <col min="1" max="1" width="15" customWidth="1"/>
    <col min="2" max="2" width="26.75" customWidth="1"/>
    <col min="3" max="3" width="12.25" customWidth="1"/>
    <col min="4" max="4" width="11.375" customWidth="1"/>
    <col min="5" max="5" width="12.375" customWidth="1"/>
    <col min="6" max="6" width="7.5" customWidth="1"/>
    <col min="7" max="7" width="8.625" customWidth="1"/>
    <col min="8" max="8" width="8.875" customWidth="1"/>
    <col min="9" max="9" width="11.25" customWidth="1"/>
    <col min="10" max="10" width="12.5" customWidth="1"/>
    <col min="11" max="11" width="8.75" customWidth="1"/>
    <col min="12" max="12" width="9.125" customWidth="1"/>
    <col min="13" max="13" width="8.375" customWidth="1"/>
    <col min="14" max="14" width="4.625" customWidth="1"/>
    <col min="15" max="15" width="5.375" customWidth="1"/>
    <col min="16" max="16" width="7.75" customWidth="1"/>
    <col min="17" max="17" width="9.625" customWidth="1"/>
    <col min="18" max="18" width="9.375" customWidth="1"/>
    <col min="19" max="19" width="9.75" customWidth="1"/>
  </cols>
  <sheetData>
    <row r="1" customHeight="1" spans="1:19">
      <c r="A1" s="3"/>
      <c r="B1" s="3"/>
      <c r="C1" s="3"/>
      <c r="D1" s="3"/>
      <c r="E1" s="3"/>
      <c r="F1" s="3"/>
      <c r="G1" s="3"/>
      <c r="H1" s="3"/>
      <c r="I1" s="3"/>
      <c r="J1" s="3"/>
      <c r="K1" s="3"/>
      <c r="L1" s="3"/>
      <c r="M1" s="3"/>
      <c r="N1" s="3"/>
      <c r="O1" s="3"/>
      <c r="P1" s="3"/>
      <c r="Q1" s="3"/>
      <c r="R1" s="3"/>
      <c r="S1" s="3"/>
    </row>
    <row r="2" ht="18.75" customHeight="1" spans="1:19">
      <c r="A2" s="4"/>
      <c r="B2" s="4"/>
      <c r="C2" s="4"/>
      <c r="D2" s="4"/>
      <c r="E2" s="4"/>
      <c r="F2" s="4"/>
      <c r="G2" s="4"/>
      <c r="H2" s="4"/>
      <c r="I2" s="5"/>
      <c r="J2" s="5"/>
      <c r="K2" s="5"/>
      <c r="L2" s="5"/>
      <c r="M2" s="5"/>
      <c r="N2" s="5"/>
      <c r="O2" s="5"/>
      <c r="P2" s="5"/>
      <c r="Q2" s="5"/>
      <c r="R2" s="5"/>
      <c r="S2" s="5" t="s">
        <v>27</v>
      </c>
    </row>
    <row r="3" ht="37.5" customHeight="1" spans="1:19">
      <c r="A3" s="6" t="s">
        <v>28</v>
      </c>
      <c r="B3" s="6"/>
      <c r="C3" s="6"/>
      <c r="D3" s="6"/>
      <c r="E3" s="6"/>
      <c r="F3" s="6"/>
      <c r="G3" s="6"/>
      <c r="H3" s="6"/>
      <c r="I3" s="6"/>
      <c r="J3" s="6"/>
      <c r="K3" s="6"/>
      <c r="L3" s="6"/>
      <c r="M3" s="6"/>
      <c r="N3" s="6"/>
      <c r="O3" s="6"/>
      <c r="P3" s="6"/>
      <c r="Q3" s="6"/>
      <c r="R3" s="6"/>
      <c r="S3" s="6"/>
    </row>
    <row r="4" ht="26" customHeight="1" spans="1:19">
      <c r="A4" s="7" t="str">
        <f>"单位名称："&amp;"元江哈尼族彝族傣族自治县妇幼保健院"</f>
        <v>单位名称：元江哈尼族彝族傣族自治县妇幼保健院</v>
      </c>
      <c r="B4" s="7"/>
      <c r="C4" s="7"/>
      <c r="D4" s="7"/>
      <c r="E4" s="75"/>
      <c r="F4" s="75"/>
      <c r="G4" s="75"/>
      <c r="H4" s="75"/>
      <c r="I4" s="68"/>
      <c r="J4" s="68"/>
      <c r="K4" s="68"/>
      <c r="L4" s="68"/>
      <c r="M4" s="68"/>
      <c r="N4" s="68"/>
      <c r="O4" s="68"/>
      <c r="P4" s="68"/>
      <c r="Q4" s="68"/>
      <c r="R4" s="68"/>
      <c r="S4" s="68" t="s">
        <v>29</v>
      </c>
    </row>
    <row r="5" ht="18.75" customHeight="1" spans="1:19">
      <c r="A5" s="16" t="s">
        <v>30</v>
      </c>
      <c r="B5" s="76" t="s">
        <v>31</v>
      </c>
      <c r="C5" s="76" t="s">
        <v>32</v>
      </c>
      <c r="D5" s="76" t="s">
        <v>33</v>
      </c>
      <c r="E5" s="76"/>
      <c r="F5" s="76"/>
      <c r="G5" s="76"/>
      <c r="H5" s="76"/>
      <c r="I5" s="76"/>
      <c r="J5" s="79"/>
      <c r="K5" s="79"/>
      <c r="L5" s="79"/>
      <c r="M5" s="79"/>
      <c r="N5" s="79"/>
      <c r="O5" s="76" t="s">
        <v>20</v>
      </c>
      <c r="P5" s="76"/>
      <c r="Q5" s="76"/>
      <c r="R5" s="76"/>
      <c r="S5" s="76"/>
    </row>
    <row r="6" s="74" customFormat="1" ht="18.75" customHeight="1" spans="1:19">
      <c r="A6" s="16"/>
      <c r="B6" s="76"/>
      <c r="C6" s="76"/>
      <c r="D6" s="77" t="s">
        <v>34</v>
      </c>
      <c r="E6" s="77" t="s">
        <v>35</v>
      </c>
      <c r="F6" s="77" t="s">
        <v>36</v>
      </c>
      <c r="G6" s="77" t="s">
        <v>37</v>
      </c>
      <c r="H6" s="77" t="s">
        <v>38</v>
      </c>
      <c r="I6" s="77" t="s">
        <v>39</v>
      </c>
      <c r="J6" s="80"/>
      <c r="K6" s="80"/>
      <c r="L6" s="80"/>
      <c r="M6" s="80"/>
      <c r="N6" s="80"/>
      <c r="O6" s="77" t="s">
        <v>34</v>
      </c>
      <c r="P6" s="77" t="s">
        <v>35</v>
      </c>
      <c r="Q6" s="77" t="s">
        <v>36</v>
      </c>
      <c r="R6" s="77" t="s">
        <v>37</v>
      </c>
      <c r="S6" s="77" t="s">
        <v>40</v>
      </c>
    </row>
    <row r="7" s="74" customFormat="1" ht="33" customHeight="1" spans="1:19">
      <c r="A7" s="16"/>
      <c r="B7" s="76"/>
      <c r="C7" s="76"/>
      <c r="D7" s="77"/>
      <c r="E7" s="77"/>
      <c r="F7" s="77"/>
      <c r="G7" s="77"/>
      <c r="H7" s="77"/>
      <c r="I7" s="77" t="s">
        <v>34</v>
      </c>
      <c r="J7" s="77" t="s">
        <v>41</v>
      </c>
      <c r="K7" s="77" t="s">
        <v>42</v>
      </c>
      <c r="L7" s="77" t="s">
        <v>43</v>
      </c>
      <c r="M7" s="77" t="s">
        <v>44</v>
      </c>
      <c r="N7" s="77" t="s">
        <v>45</v>
      </c>
      <c r="O7" s="77"/>
      <c r="P7" s="77"/>
      <c r="Q7" s="77"/>
      <c r="R7" s="77"/>
      <c r="S7" s="77"/>
    </row>
    <row r="8" ht="18.75" customHeight="1" spans="1:19">
      <c r="A8" s="78" t="s">
        <v>46</v>
      </c>
      <c r="B8" s="17" t="s">
        <v>47</v>
      </c>
      <c r="C8" s="17" t="s">
        <v>48</v>
      </c>
      <c r="D8" s="17" t="s">
        <v>49</v>
      </c>
      <c r="E8" s="78" t="s">
        <v>50</v>
      </c>
      <c r="F8" s="17" t="s">
        <v>51</v>
      </c>
      <c r="G8" s="17" t="s">
        <v>52</v>
      </c>
      <c r="H8" s="78" t="s">
        <v>53</v>
      </c>
      <c r="I8" s="17" t="s">
        <v>54</v>
      </c>
      <c r="J8" s="17">
        <v>10</v>
      </c>
      <c r="K8" s="17">
        <v>11</v>
      </c>
      <c r="L8" s="17">
        <v>12</v>
      </c>
      <c r="M8" s="17">
        <v>13</v>
      </c>
      <c r="N8" s="17">
        <v>14</v>
      </c>
      <c r="O8" s="17">
        <v>15</v>
      </c>
      <c r="P8" s="17">
        <v>16</v>
      </c>
      <c r="Q8" s="17">
        <v>17</v>
      </c>
      <c r="R8" s="17">
        <v>18</v>
      </c>
      <c r="S8" s="17">
        <v>19</v>
      </c>
    </row>
    <row r="9" ht="20.25" customHeight="1" spans="1:19">
      <c r="A9" s="19" t="s">
        <v>55</v>
      </c>
      <c r="B9" s="19" t="s">
        <v>56</v>
      </c>
      <c r="C9" s="20">
        <v>15399488.68</v>
      </c>
      <c r="D9" s="20">
        <v>7877688.68</v>
      </c>
      <c r="E9" s="20">
        <v>7877688.68</v>
      </c>
      <c r="F9" s="20"/>
      <c r="G9" s="20"/>
      <c r="H9" s="20"/>
      <c r="I9" s="20">
        <v>7521800</v>
      </c>
      <c r="J9" s="20">
        <v>7521800</v>
      </c>
      <c r="K9" s="20"/>
      <c r="L9" s="20"/>
      <c r="M9" s="20"/>
      <c r="N9" s="20"/>
      <c r="O9" s="20"/>
      <c r="P9" s="20"/>
      <c r="Q9" s="20"/>
      <c r="R9" s="20"/>
      <c r="S9" s="20"/>
    </row>
    <row r="10" ht="20.25" customHeight="1" spans="1:19">
      <c r="A10" s="48" t="s">
        <v>32</v>
      </c>
      <c r="B10" s="48"/>
      <c r="C10" s="20">
        <v>15399488.68</v>
      </c>
      <c r="D10" s="20">
        <v>7877688.68</v>
      </c>
      <c r="E10" s="20">
        <v>7877688.68</v>
      </c>
      <c r="F10" s="20"/>
      <c r="G10" s="20"/>
      <c r="H10" s="20"/>
      <c r="I10" s="20">
        <v>7521800</v>
      </c>
      <c r="J10" s="20">
        <v>7521800</v>
      </c>
      <c r="K10" s="20"/>
      <c r="L10" s="20"/>
      <c r="M10" s="20"/>
      <c r="N10" s="20"/>
      <c r="O10" s="20"/>
      <c r="P10" s="20"/>
      <c r="Q10" s="20"/>
      <c r="R10" s="20"/>
      <c r="S10" s="20"/>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H14" sqref="H14"/>
    </sheetView>
  </sheetViews>
  <sheetFormatPr defaultColWidth="8.85" defaultRowHeight="15" customHeight="1"/>
  <cols>
    <col min="1" max="1" width="18.25" customWidth="1"/>
    <col min="2" max="2" width="25.75" customWidth="1"/>
    <col min="3" max="4" width="12.375" customWidth="1"/>
    <col min="5" max="5" width="13.5" customWidth="1"/>
    <col min="6" max="6" width="8.75" customWidth="1"/>
    <col min="7" max="8" width="9.125" customWidth="1"/>
    <col min="9" max="9" width="9.25" customWidth="1"/>
    <col min="10" max="10" width="12" customWidth="1"/>
    <col min="11" max="11" width="11.5" customWidth="1"/>
    <col min="12" max="12" width="16.25" customWidth="1"/>
    <col min="13" max="13" width="14.75" customWidth="1"/>
    <col min="14" max="14" width="17.1416666666667" customWidth="1"/>
    <col min="15" max="15" width="11" customWidth="1"/>
  </cols>
  <sheetData>
    <row r="1" customHeight="1" spans="1:15">
      <c r="A1" s="3"/>
      <c r="B1" s="3"/>
      <c r="C1" s="3"/>
      <c r="D1" s="3"/>
      <c r="E1" s="3"/>
      <c r="F1" s="3"/>
      <c r="G1" s="3"/>
      <c r="H1" s="3"/>
      <c r="I1" s="3"/>
      <c r="J1" s="3"/>
      <c r="K1" s="3"/>
      <c r="L1" s="3"/>
      <c r="M1" s="3"/>
      <c r="N1" s="3"/>
      <c r="O1" s="3"/>
    </row>
    <row r="2" ht="18.75" customHeight="1" spans="1:15">
      <c r="A2" s="4"/>
      <c r="B2" s="4"/>
      <c r="C2" s="4"/>
      <c r="D2" s="4"/>
      <c r="E2" s="4"/>
      <c r="F2" s="4"/>
      <c r="G2" s="4"/>
      <c r="H2" s="4"/>
      <c r="I2" s="4"/>
      <c r="J2" s="5"/>
      <c r="K2" s="5"/>
      <c r="L2" s="5"/>
      <c r="M2" s="5"/>
      <c r="N2" s="5"/>
      <c r="O2" s="5" t="s">
        <v>57</v>
      </c>
    </row>
    <row r="3" ht="37.5" customHeight="1" spans="1:15">
      <c r="A3" s="6" t="s">
        <v>58</v>
      </c>
      <c r="B3" s="6"/>
      <c r="C3" s="6"/>
      <c r="D3" s="6"/>
      <c r="E3" s="6"/>
      <c r="F3" s="6"/>
      <c r="G3" s="6"/>
      <c r="H3" s="6"/>
      <c r="I3" s="6"/>
      <c r="J3" s="6"/>
      <c r="K3" s="6"/>
      <c r="L3" s="6"/>
      <c r="M3" s="6"/>
      <c r="N3" s="6"/>
      <c r="O3" s="6"/>
    </row>
    <row r="4" ht="18.75" customHeight="1" spans="1:15">
      <c r="A4" s="45" t="str">
        <f>"单位名称："&amp;"元江哈尼族彝族傣族自治县妇幼保健院"</f>
        <v>单位名称：元江哈尼族彝族傣族自治县妇幼保健院</v>
      </c>
      <c r="B4" s="45"/>
      <c r="C4" s="45"/>
      <c r="D4" s="45"/>
      <c r="E4" s="45"/>
      <c r="F4" s="45"/>
      <c r="G4" s="45"/>
      <c r="H4" s="45"/>
      <c r="I4" s="45"/>
      <c r="J4" s="5"/>
      <c r="K4" s="5"/>
      <c r="L4" s="5"/>
      <c r="M4" s="5"/>
      <c r="N4" s="5"/>
      <c r="O4" s="5" t="s">
        <v>29</v>
      </c>
    </row>
    <row r="5" s="74" customFormat="1" ht="18.75" customHeight="1" spans="1:15">
      <c r="A5" s="16" t="s">
        <v>59</v>
      </c>
      <c r="B5" s="16" t="s">
        <v>60</v>
      </c>
      <c r="C5" s="16" t="s">
        <v>32</v>
      </c>
      <c r="D5" s="16" t="s">
        <v>35</v>
      </c>
      <c r="E5" s="16"/>
      <c r="F5" s="16"/>
      <c r="G5" s="16" t="s">
        <v>36</v>
      </c>
      <c r="H5" s="16" t="s">
        <v>37</v>
      </c>
      <c r="I5" s="16" t="s">
        <v>61</v>
      </c>
      <c r="J5" s="16" t="s">
        <v>62</v>
      </c>
      <c r="K5" s="16"/>
      <c r="L5" s="16"/>
      <c r="M5" s="16"/>
      <c r="N5" s="16"/>
      <c r="O5" s="16"/>
    </row>
    <row r="6" s="74" customFormat="1" ht="18.75" customHeight="1" spans="1:15">
      <c r="A6" s="16"/>
      <c r="B6" s="16"/>
      <c r="C6" s="16"/>
      <c r="D6" s="16" t="s">
        <v>34</v>
      </c>
      <c r="E6" s="16" t="s">
        <v>63</v>
      </c>
      <c r="F6" s="16" t="s">
        <v>64</v>
      </c>
      <c r="G6" s="16"/>
      <c r="H6" s="16"/>
      <c r="I6" s="16"/>
      <c r="J6" s="16" t="s">
        <v>34</v>
      </c>
      <c r="K6" s="16" t="s">
        <v>65</v>
      </c>
      <c r="L6" s="64" t="s">
        <v>66</v>
      </c>
      <c r="M6" s="64" t="s">
        <v>67</v>
      </c>
      <c r="N6" s="64" t="s">
        <v>68</v>
      </c>
      <c r="O6" s="64" t="s">
        <v>69</v>
      </c>
    </row>
    <row r="7" ht="18.75" customHeight="1" spans="1:15">
      <c r="A7" s="17" t="s">
        <v>46</v>
      </c>
      <c r="B7" s="17" t="s">
        <v>47</v>
      </c>
      <c r="C7" s="17" t="s">
        <v>48</v>
      </c>
      <c r="D7" s="17" t="s">
        <v>49</v>
      </c>
      <c r="E7" s="17" t="s">
        <v>50</v>
      </c>
      <c r="F7" s="17" t="s">
        <v>51</v>
      </c>
      <c r="G7" s="17" t="s">
        <v>52</v>
      </c>
      <c r="H7" s="17" t="s">
        <v>53</v>
      </c>
      <c r="I7" s="17" t="s">
        <v>54</v>
      </c>
      <c r="J7" s="17" t="s">
        <v>70</v>
      </c>
      <c r="K7" s="17">
        <v>11</v>
      </c>
      <c r="L7" s="17">
        <v>12</v>
      </c>
      <c r="M7" s="17">
        <v>13</v>
      </c>
      <c r="N7" s="17">
        <v>14</v>
      </c>
      <c r="O7" s="17">
        <v>15</v>
      </c>
    </row>
    <row r="8" ht="20.25" customHeight="1" spans="1:15">
      <c r="A8" s="19" t="s">
        <v>71</v>
      </c>
      <c r="B8" s="19" t="s">
        <v>72</v>
      </c>
      <c r="C8" s="20">
        <v>1170000</v>
      </c>
      <c r="D8" s="20"/>
      <c r="E8" s="20"/>
      <c r="F8" s="20"/>
      <c r="G8" s="20"/>
      <c r="H8" s="20"/>
      <c r="I8" s="20"/>
      <c r="J8" s="20">
        <v>1170000</v>
      </c>
      <c r="K8" s="20">
        <v>1170000</v>
      </c>
      <c r="L8" s="20"/>
      <c r="M8" s="20"/>
      <c r="N8" s="20"/>
      <c r="O8" s="20"/>
    </row>
    <row r="9" ht="20.25" customHeight="1" spans="1:15">
      <c r="A9" s="66" t="s">
        <v>73</v>
      </c>
      <c r="B9" s="66" t="s">
        <v>74</v>
      </c>
      <c r="C9" s="20">
        <v>1170000</v>
      </c>
      <c r="D9" s="20"/>
      <c r="E9" s="20"/>
      <c r="F9" s="20"/>
      <c r="G9" s="20"/>
      <c r="H9" s="20"/>
      <c r="I9" s="20"/>
      <c r="J9" s="20">
        <v>1170000</v>
      </c>
      <c r="K9" s="20">
        <v>1170000</v>
      </c>
      <c r="L9" s="20"/>
      <c r="M9" s="20"/>
      <c r="N9" s="20"/>
      <c r="O9" s="20"/>
    </row>
    <row r="10" ht="20.25" customHeight="1" spans="1:15">
      <c r="A10" s="67" t="s">
        <v>75</v>
      </c>
      <c r="B10" s="67" t="s">
        <v>74</v>
      </c>
      <c r="C10" s="20">
        <v>1170000</v>
      </c>
      <c r="D10" s="20"/>
      <c r="E10" s="20"/>
      <c r="F10" s="20"/>
      <c r="G10" s="20"/>
      <c r="H10" s="20"/>
      <c r="I10" s="20"/>
      <c r="J10" s="20">
        <v>1170000</v>
      </c>
      <c r="K10" s="20">
        <v>1170000</v>
      </c>
      <c r="L10" s="20"/>
      <c r="M10" s="20"/>
      <c r="N10" s="20"/>
      <c r="O10" s="20"/>
    </row>
    <row r="11" ht="20.25" customHeight="1" spans="1:15">
      <c r="A11" s="19" t="s">
        <v>76</v>
      </c>
      <c r="B11" s="19" t="s">
        <v>77</v>
      </c>
      <c r="C11" s="20">
        <v>1033953.92</v>
      </c>
      <c r="D11" s="20">
        <v>1033953.92</v>
      </c>
      <c r="E11" s="20">
        <v>1033953.92</v>
      </c>
      <c r="F11" s="20"/>
      <c r="G11" s="20"/>
      <c r="H11" s="20"/>
      <c r="I11" s="20"/>
      <c r="J11" s="20"/>
      <c r="K11" s="20"/>
      <c r="L11" s="20"/>
      <c r="M11" s="20"/>
      <c r="N11" s="20"/>
      <c r="O11" s="20"/>
    </row>
    <row r="12" ht="20.25" customHeight="1" spans="1:15">
      <c r="A12" s="66" t="s">
        <v>78</v>
      </c>
      <c r="B12" s="66" t="s">
        <v>79</v>
      </c>
      <c r="C12" s="20">
        <v>1033953.92</v>
      </c>
      <c r="D12" s="20">
        <v>1033953.92</v>
      </c>
      <c r="E12" s="20">
        <v>1033953.92</v>
      </c>
      <c r="F12" s="20"/>
      <c r="G12" s="20"/>
      <c r="H12" s="20"/>
      <c r="I12" s="20"/>
      <c r="J12" s="20"/>
      <c r="K12" s="20"/>
      <c r="L12" s="20"/>
      <c r="M12" s="20"/>
      <c r="N12" s="20"/>
      <c r="O12" s="20"/>
    </row>
    <row r="13" ht="20.25" customHeight="1" spans="1:15">
      <c r="A13" s="67" t="s">
        <v>80</v>
      </c>
      <c r="B13" s="67" t="s">
        <v>81</v>
      </c>
      <c r="C13" s="20">
        <v>277200</v>
      </c>
      <c r="D13" s="20">
        <v>277200</v>
      </c>
      <c r="E13" s="20">
        <v>277200</v>
      </c>
      <c r="F13" s="20"/>
      <c r="G13" s="20"/>
      <c r="H13" s="20"/>
      <c r="I13" s="20"/>
      <c r="J13" s="20"/>
      <c r="K13" s="20"/>
      <c r="L13" s="20"/>
      <c r="M13" s="20"/>
      <c r="N13" s="20"/>
      <c r="O13" s="20"/>
    </row>
    <row r="14" ht="27" customHeight="1" spans="1:15">
      <c r="A14" s="67" t="s">
        <v>82</v>
      </c>
      <c r="B14" s="67" t="s">
        <v>83</v>
      </c>
      <c r="C14" s="20">
        <v>756753.92</v>
      </c>
      <c r="D14" s="20">
        <v>756753.92</v>
      </c>
      <c r="E14" s="20">
        <v>756753.92</v>
      </c>
      <c r="F14" s="20"/>
      <c r="G14" s="20"/>
      <c r="H14" s="20"/>
      <c r="I14" s="20"/>
      <c r="J14" s="20"/>
      <c r="K14" s="20"/>
      <c r="L14" s="20"/>
      <c r="M14" s="20"/>
      <c r="N14" s="20"/>
      <c r="O14" s="20"/>
    </row>
    <row r="15" ht="20.25" customHeight="1" spans="1:15">
      <c r="A15" s="19" t="s">
        <v>84</v>
      </c>
      <c r="B15" s="19" t="s">
        <v>85</v>
      </c>
      <c r="C15" s="20">
        <v>12589150.76</v>
      </c>
      <c r="D15" s="20">
        <v>6237350.76</v>
      </c>
      <c r="E15" s="20">
        <v>6237350.76</v>
      </c>
      <c r="F15" s="20"/>
      <c r="G15" s="20"/>
      <c r="H15" s="20"/>
      <c r="I15" s="20"/>
      <c r="J15" s="20">
        <v>6351800</v>
      </c>
      <c r="K15" s="20">
        <v>6351800</v>
      </c>
      <c r="L15" s="20"/>
      <c r="M15" s="20"/>
      <c r="N15" s="20"/>
      <c r="O15" s="20"/>
    </row>
    <row r="16" ht="20.25" customHeight="1" spans="1:15">
      <c r="A16" s="66" t="s">
        <v>86</v>
      </c>
      <c r="B16" s="66" t="s">
        <v>87</v>
      </c>
      <c r="C16" s="20">
        <v>12142225.1</v>
      </c>
      <c r="D16" s="20">
        <v>5790425.1</v>
      </c>
      <c r="E16" s="20">
        <v>5790425.1</v>
      </c>
      <c r="F16" s="20"/>
      <c r="G16" s="20"/>
      <c r="H16" s="20"/>
      <c r="I16" s="20"/>
      <c r="J16" s="20">
        <v>6351800</v>
      </c>
      <c r="K16" s="20">
        <v>6351800</v>
      </c>
      <c r="L16" s="20"/>
      <c r="M16" s="20"/>
      <c r="N16" s="20"/>
      <c r="O16" s="20"/>
    </row>
    <row r="17" ht="20.25" customHeight="1" spans="1:15">
      <c r="A17" s="67" t="s">
        <v>88</v>
      </c>
      <c r="B17" s="67" t="s">
        <v>89</v>
      </c>
      <c r="C17" s="20">
        <v>12139225.1</v>
      </c>
      <c r="D17" s="20">
        <v>5790425.1</v>
      </c>
      <c r="E17" s="20">
        <v>5790425.1</v>
      </c>
      <c r="F17" s="20"/>
      <c r="G17" s="20"/>
      <c r="H17" s="20"/>
      <c r="I17" s="20"/>
      <c r="J17" s="20">
        <v>6348800</v>
      </c>
      <c r="K17" s="20">
        <v>6348800</v>
      </c>
      <c r="L17" s="20"/>
      <c r="M17" s="20"/>
      <c r="N17" s="20"/>
      <c r="O17" s="20"/>
    </row>
    <row r="18" ht="20.25" customHeight="1" spans="1:15">
      <c r="A18" s="67" t="s">
        <v>90</v>
      </c>
      <c r="B18" s="67" t="s">
        <v>91</v>
      </c>
      <c r="C18" s="20">
        <v>3000</v>
      </c>
      <c r="D18" s="20"/>
      <c r="E18" s="20"/>
      <c r="F18" s="20"/>
      <c r="G18" s="20"/>
      <c r="H18" s="20"/>
      <c r="I18" s="20"/>
      <c r="J18" s="20">
        <v>3000</v>
      </c>
      <c r="K18" s="20">
        <v>3000</v>
      </c>
      <c r="L18" s="20"/>
      <c r="M18" s="20"/>
      <c r="N18" s="20"/>
      <c r="O18" s="20"/>
    </row>
    <row r="19" ht="20.25" customHeight="1" spans="1:15">
      <c r="A19" s="66" t="s">
        <v>92</v>
      </c>
      <c r="B19" s="66" t="s">
        <v>93</v>
      </c>
      <c r="C19" s="20">
        <v>446925.66</v>
      </c>
      <c r="D19" s="20">
        <v>446925.66</v>
      </c>
      <c r="E19" s="20">
        <v>446925.66</v>
      </c>
      <c r="F19" s="20"/>
      <c r="G19" s="20"/>
      <c r="H19" s="20"/>
      <c r="I19" s="20"/>
      <c r="J19" s="20"/>
      <c r="K19" s="20"/>
      <c r="L19" s="20"/>
      <c r="M19" s="20"/>
      <c r="N19" s="20"/>
      <c r="O19" s="20"/>
    </row>
    <row r="20" ht="20.25" customHeight="1" spans="1:15">
      <c r="A20" s="67" t="s">
        <v>94</v>
      </c>
      <c r="B20" s="67" t="s">
        <v>95</v>
      </c>
      <c r="C20" s="20">
        <v>392566.1</v>
      </c>
      <c r="D20" s="20">
        <v>392566.1</v>
      </c>
      <c r="E20" s="20">
        <v>392566.1</v>
      </c>
      <c r="F20" s="20"/>
      <c r="G20" s="20"/>
      <c r="H20" s="20"/>
      <c r="I20" s="20"/>
      <c r="J20" s="20"/>
      <c r="K20" s="20"/>
      <c r="L20" s="20"/>
      <c r="M20" s="20"/>
      <c r="N20" s="20"/>
      <c r="O20" s="20"/>
    </row>
    <row r="21" ht="20.25" customHeight="1" spans="1:15">
      <c r="A21" s="67" t="s">
        <v>96</v>
      </c>
      <c r="B21" s="67" t="s">
        <v>97</v>
      </c>
      <c r="C21" s="20">
        <v>54359.56</v>
      </c>
      <c r="D21" s="20">
        <v>54359.56</v>
      </c>
      <c r="E21" s="20">
        <v>54359.56</v>
      </c>
      <c r="F21" s="20"/>
      <c r="G21" s="20"/>
      <c r="H21" s="20"/>
      <c r="I21" s="20"/>
      <c r="J21" s="20"/>
      <c r="K21" s="20"/>
      <c r="L21" s="20"/>
      <c r="M21" s="20"/>
      <c r="N21" s="20"/>
      <c r="O21" s="20"/>
    </row>
    <row r="22" ht="20.25" customHeight="1" spans="1:15">
      <c r="A22" s="19" t="s">
        <v>98</v>
      </c>
      <c r="B22" s="19" t="s">
        <v>99</v>
      </c>
      <c r="C22" s="20">
        <v>606384</v>
      </c>
      <c r="D22" s="20">
        <v>606384</v>
      </c>
      <c r="E22" s="20">
        <v>606384</v>
      </c>
      <c r="F22" s="20"/>
      <c r="G22" s="20"/>
      <c r="H22" s="20"/>
      <c r="I22" s="20"/>
      <c r="J22" s="20"/>
      <c r="K22" s="20"/>
      <c r="L22" s="20"/>
      <c r="M22" s="20"/>
      <c r="N22" s="20"/>
      <c r="O22" s="20"/>
    </row>
    <row r="23" ht="20.25" customHeight="1" spans="1:15">
      <c r="A23" s="66" t="s">
        <v>100</v>
      </c>
      <c r="B23" s="66" t="s">
        <v>101</v>
      </c>
      <c r="C23" s="20">
        <v>606384</v>
      </c>
      <c r="D23" s="20">
        <v>606384</v>
      </c>
      <c r="E23" s="20">
        <v>606384</v>
      </c>
      <c r="F23" s="20"/>
      <c r="G23" s="20"/>
      <c r="H23" s="20"/>
      <c r="I23" s="20"/>
      <c r="J23" s="20"/>
      <c r="K23" s="20"/>
      <c r="L23" s="20"/>
      <c r="M23" s="20"/>
      <c r="N23" s="20"/>
      <c r="O23" s="20"/>
    </row>
    <row r="24" ht="20.25" customHeight="1" spans="1:15">
      <c r="A24" s="67" t="s">
        <v>102</v>
      </c>
      <c r="B24" s="67" t="s">
        <v>103</v>
      </c>
      <c r="C24" s="20">
        <v>606384</v>
      </c>
      <c r="D24" s="20">
        <v>606384</v>
      </c>
      <c r="E24" s="20">
        <v>606384</v>
      </c>
      <c r="F24" s="20"/>
      <c r="G24" s="20"/>
      <c r="H24" s="20"/>
      <c r="I24" s="20"/>
      <c r="J24" s="20"/>
      <c r="K24" s="20"/>
      <c r="L24" s="20"/>
      <c r="M24" s="20"/>
      <c r="N24" s="20"/>
      <c r="O24" s="20"/>
    </row>
    <row r="25" ht="20.25" customHeight="1" spans="1:15">
      <c r="A25" s="48" t="s">
        <v>104</v>
      </c>
      <c r="B25" s="48"/>
      <c r="C25" s="20">
        <v>15399488.68</v>
      </c>
      <c r="D25" s="20">
        <v>7877688.68</v>
      </c>
      <c r="E25" s="20">
        <v>7877688.68</v>
      </c>
      <c r="F25" s="20"/>
      <c r="G25" s="20"/>
      <c r="H25" s="20"/>
      <c r="I25" s="20"/>
      <c r="J25" s="20">
        <v>7521800</v>
      </c>
      <c r="K25" s="20">
        <v>7521800</v>
      </c>
      <c r="L25" s="20"/>
      <c r="M25" s="20"/>
      <c r="N25" s="20"/>
      <c r="O25" s="20"/>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3"/>
      <c r="B1" s="3"/>
      <c r="C1" s="3"/>
      <c r="D1" s="3"/>
    </row>
    <row r="2" ht="18.75" customHeight="1" spans="1:4">
      <c r="A2" s="4"/>
      <c r="B2" s="4"/>
      <c r="C2" s="4"/>
      <c r="D2" s="68" t="s">
        <v>105</v>
      </c>
    </row>
    <row r="3" ht="45" customHeight="1" spans="1:4">
      <c r="A3" s="6" t="s">
        <v>106</v>
      </c>
      <c r="B3" s="6"/>
      <c r="C3" s="6"/>
      <c r="D3" s="6"/>
    </row>
    <row r="4" ht="18.75" customHeight="1" spans="1:4">
      <c r="A4" s="7" t="str">
        <f>"单位名称："&amp;"元江哈尼族彝族傣族自治县妇幼保健院"</f>
        <v>单位名称：元江哈尼族彝族傣族自治县妇幼保健院</v>
      </c>
      <c r="B4" s="7"/>
      <c r="C4" s="69"/>
      <c r="D4" s="68" t="s">
        <v>2</v>
      </c>
    </row>
    <row r="5" ht="22.5" customHeight="1" spans="1:4">
      <c r="A5" s="9" t="s">
        <v>3</v>
      </c>
      <c r="B5" s="9"/>
      <c r="C5" s="9" t="s">
        <v>4</v>
      </c>
      <c r="D5" s="9"/>
    </row>
    <row r="6" ht="18.75" customHeight="1" spans="1:4">
      <c r="A6" s="9" t="s">
        <v>5</v>
      </c>
      <c r="B6" s="9" t="s">
        <v>6</v>
      </c>
      <c r="C6" s="9" t="s">
        <v>107</v>
      </c>
      <c r="D6" s="9" t="s">
        <v>6</v>
      </c>
    </row>
    <row r="7" ht="18.75" customHeight="1" spans="1:4">
      <c r="A7" s="9"/>
      <c r="B7" s="9"/>
      <c r="C7" s="9"/>
      <c r="D7" s="9"/>
    </row>
    <row r="8" ht="22.5" customHeight="1" spans="1:4">
      <c r="A8" s="18" t="s">
        <v>108</v>
      </c>
      <c r="B8" s="20">
        <v>7877688.68</v>
      </c>
      <c r="C8" s="18" t="s">
        <v>109</v>
      </c>
      <c r="D8" s="20">
        <v>7877688.68</v>
      </c>
    </row>
    <row r="9" ht="22.5" customHeight="1" spans="1:4">
      <c r="A9" s="18" t="s">
        <v>110</v>
      </c>
      <c r="B9" s="20">
        <v>7877688.68</v>
      </c>
      <c r="C9" s="18" t="str">
        <f>"（"&amp;"一"&amp;"）"&amp;"一般公共服务支出"</f>
        <v>（一）一般公共服务支出</v>
      </c>
      <c r="D9" s="20"/>
    </row>
    <row r="10" ht="22.5" customHeight="1" spans="1:4">
      <c r="A10" s="18" t="s">
        <v>111</v>
      </c>
      <c r="B10" s="20"/>
      <c r="C10" s="18" t="str">
        <f>"（"&amp;"二"&amp;"）"&amp;"社会保障和就业支出"</f>
        <v>（二）社会保障和就业支出</v>
      </c>
      <c r="D10" s="20">
        <v>1033953.92</v>
      </c>
    </row>
    <row r="11" ht="22.5" customHeight="1" spans="1:4">
      <c r="A11" s="18" t="s">
        <v>112</v>
      </c>
      <c r="B11" s="20"/>
      <c r="C11" s="18" t="str">
        <f>"（"&amp;"三"&amp;"）"&amp;"卫生健康支出"</f>
        <v>（三）卫生健康支出</v>
      </c>
      <c r="D11" s="20">
        <v>6237350.76</v>
      </c>
    </row>
    <row r="12" ht="22.5" customHeight="1" spans="1:4">
      <c r="A12" s="18" t="s">
        <v>113</v>
      </c>
      <c r="B12" s="20"/>
      <c r="C12" s="18" t="str">
        <f>"（"&amp;"四"&amp;"）"&amp;"住房保障支出"</f>
        <v>（四）住房保障支出</v>
      </c>
      <c r="D12" s="20">
        <v>606384</v>
      </c>
    </row>
    <row r="13" ht="22.5" customHeight="1" spans="1:4">
      <c r="A13" s="18" t="s">
        <v>110</v>
      </c>
      <c r="B13" s="20"/>
      <c r="C13" s="18"/>
      <c r="D13" s="20"/>
    </row>
    <row r="14" ht="22.5" customHeight="1" spans="1:4">
      <c r="A14" s="18" t="s">
        <v>111</v>
      </c>
      <c r="B14" s="20"/>
      <c r="C14" s="18"/>
      <c r="D14" s="20"/>
    </row>
    <row r="15" ht="22.5" customHeight="1" spans="1:4">
      <c r="A15" s="18" t="s">
        <v>112</v>
      </c>
      <c r="B15" s="20"/>
      <c r="C15" s="18"/>
      <c r="D15" s="20"/>
    </row>
    <row r="16" ht="22.5" customHeight="1" spans="1:4">
      <c r="A16" s="70"/>
      <c r="B16" s="20"/>
      <c r="C16" s="18" t="s">
        <v>114</v>
      </c>
      <c r="D16" s="20"/>
    </row>
    <row r="17" ht="22.5" customHeight="1" spans="1:4">
      <c r="A17" s="71" t="s">
        <v>115</v>
      </c>
      <c r="B17" s="72">
        <v>7877688.68</v>
      </c>
      <c r="C17" s="73" t="s">
        <v>116</v>
      </c>
      <c r="D17" s="72">
        <v>7877688.68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D28" sqref="D28"/>
    </sheetView>
  </sheetViews>
  <sheetFormatPr defaultColWidth="8.85" defaultRowHeight="15" customHeight="1" outlineLevelCol="6"/>
  <cols>
    <col min="1" max="1" width="21.425" customWidth="1"/>
    <col min="2" max="2" width="31" customWidth="1"/>
    <col min="3" max="7" width="21.425" customWidth="1"/>
  </cols>
  <sheetData>
    <row r="1" customHeight="1" spans="1:7">
      <c r="A1" s="3"/>
      <c r="B1" s="3"/>
      <c r="C1" s="3"/>
      <c r="D1" s="3"/>
      <c r="E1" s="3"/>
      <c r="F1" s="3"/>
      <c r="G1" s="3"/>
    </row>
    <row r="2" ht="18.75" customHeight="1" spans="1:7">
      <c r="A2" s="4"/>
      <c r="B2" s="4"/>
      <c r="C2" s="4"/>
      <c r="D2" s="4"/>
      <c r="E2" s="4"/>
      <c r="F2" s="4"/>
      <c r="G2" s="44" t="s">
        <v>117</v>
      </c>
    </row>
    <row r="3" ht="37.5" customHeight="1" spans="1:7">
      <c r="A3" s="6" t="s">
        <v>118</v>
      </c>
      <c r="B3" s="6"/>
      <c r="C3" s="6"/>
      <c r="D3" s="6"/>
      <c r="E3" s="6"/>
      <c r="F3" s="6"/>
      <c r="G3" s="6"/>
    </row>
    <row r="4" ht="18.75" customHeight="1" spans="1:7">
      <c r="A4" s="45" t="str">
        <f>"单位名称："&amp;"元江哈尼族彝族傣族自治县妇幼保健院"</f>
        <v>单位名称：元江哈尼族彝族傣族自治县妇幼保健院</v>
      </c>
      <c r="B4" s="45"/>
      <c r="C4" s="45"/>
      <c r="D4" s="46"/>
      <c r="E4" s="46"/>
      <c r="F4" s="46"/>
      <c r="G4" s="47" t="s">
        <v>29</v>
      </c>
    </row>
    <row r="5" ht="18.75" customHeight="1" spans="1:7">
      <c r="A5" s="16" t="s">
        <v>119</v>
      </c>
      <c r="B5" s="16" t="s">
        <v>60</v>
      </c>
      <c r="C5" s="33" t="s">
        <v>32</v>
      </c>
      <c r="D5" s="33" t="s">
        <v>63</v>
      </c>
      <c r="E5" s="33"/>
      <c r="F5" s="33"/>
      <c r="G5" s="16" t="s">
        <v>64</v>
      </c>
    </row>
    <row r="6" ht="18.75" customHeight="1" spans="1:7">
      <c r="A6" s="16" t="s">
        <v>59</v>
      </c>
      <c r="B6" s="16" t="s">
        <v>60</v>
      </c>
      <c r="C6" s="33"/>
      <c r="D6" s="33" t="s">
        <v>34</v>
      </c>
      <c r="E6" s="33" t="s">
        <v>120</v>
      </c>
      <c r="F6" s="33" t="s">
        <v>121</v>
      </c>
      <c r="G6" s="16"/>
    </row>
    <row r="7" ht="18.75" customHeight="1" spans="1:7">
      <c r="A7" s="17" t="s">
        <v>46</v>
      </c>
      <c r="B7" s="17" t="s">
        <v>47</v>
      </c>
      <c r="C7" s="17" t="s">
        <v>48</v>
      </c>
      <c r="D7" s="17" t="s">
        <v>49</v>
      </c>
      <c r="E7" s="17" t="s">
        <v>50</v>
      </c>
      <c r="F7" s="17" t="s">
        <v>51</v>
      </c>
      <c r="G7" s="17" t="s">
        <v>52</v>
      </c>
    </row>
    <row r="8" ht="20.25" customHeight="1" spans="1:7">
      <c r="A8" s="19" t="s">
        <v>76</v>
      </c>
      <c r="B8" s="19" t="s">
        <v>77</v>
      </c>
      <c r="C8" s="20">
        <v>1033953.92</v>
      </c>
      <c r="D8" s="20">
        <v>1033953.92</v>
      </c>
      <c r="E8" s="20">
        <v>1008753.92</v>
      </c>
      <c r="F8" s="20">
        <v>25200</v>
      </c>
      <c r="G8" s="20"/>
    </row>
    <row r="9" ht="20.25" customHeight="1" spans="1:7">
      <c r="A9" s="66" t="s">
        <v>78</v>
      </c>
      <c r="B9" s="66" t="s">
        <v>79</v>
      </c>
      <c r="C9" s="20">
        <v>1033953.92</v>
      </c>
      <c r="D9" s="20">
        <v>1033953.92</v>
      </c>
      <c r="E9" s="20">
        <v>1008753.92</v>
      </c>
      <c r="F9" s="20">
        <v>25200</v>
      </c>
      <c r="G9" s="20"/>
    </row>
    <row r="10" ht="20.25" customHeight="1" spans="1:7">
      <c r="A10" s="67" t="s">
        <v>80</v>
      </c>
      <c r="B10" s="67" t="s">
        <v>81</v>
      </c>
      <c r="C10" s="20">
        <v>277200</v>
      </c>
      <c r="D10" s="20">
        <v>277200</v>
      </c>
      <c r="E10" s="20">
        <v>252000</v>
      </c>
      <c r="F10" s="20">
        <v>25200</v>
      </c>
      <c r="G10" s="20"/>
    </row>
    <row r="11" ht="20.25" customHeight="1" spans="1:7">
      <c r="A11" s="67" t="s">
        <v>82</v>
      </c>
      <c r="B11" s="67" t="s">
        <v>83</v>
      </c>
      <c r="C11" s="20">
        <v>756753.92</v>
      </c>
      <c r="D11" s="20">
        <v>756753.92</v>
      </c>
      <c r="E11" s="20">
        <v>756753.92</v>
      </c>
      <c r="F11" s="20"/>
      <c r="G11" s="20"/>
    </row>
    <row r="12" ht="20.25" customHeight="1" spans="1:7">
      <c r="A12" s="19" t="s">
        <v>84</v>
      </c>
      <c r="B12" s="19" t="s">
        <v>85</v>
      </c>
      <c r="C12" s="20">
        <v>6237350.76</v>
      </c>
      <c r="D12" s="20">
        <v>6237350.76</v>
      </c>
      <c r="E12" s="20">
        <v>5662109.64</v>
      </c>
      <c r="F12" s="20">
        <v>575241.12</v>
      </c>
      <c r="G12" s="20"/>
    </row>
    <row r="13" ht="20.25" customHeight="1" spans="1:7">
      <c r="A13" s="66" t="s">
        <v>86</v>
      </c>
      <c r="B13" s="66" t="s">
        <v>87</v>
      </c>
      <c r="C13" s="20">
        <v>5790425.1</v>
      </c>
      <c r="D13" s="20">
        <v>5790425.1</v>
      </c>
      <c r="E13" s="20">
        <v>5215183.98</v>
      </c>
      <c r="F13" s="20">
        <v>575241.12</v>
      </c>
      <c r="G13" s="20"/>
    </row>
    <row r="14" ht="20.25" customHeight="1" spans="1:7">
      <c r="A14" s="67" t="s">
        <v>88</v>
      </c>
      <c r="B14" s="67" t="s">
        <v>89</v>
      </c>
      <c r="C14" s="20">
        <v>5790425.1</v>
      </c>
      <c r="D14" s="20">
        <v>5790425.1</v>
      </c>
      <c r="E14" s="20">
        <v>5215183.98</v>
      </c>
      <c r="F14" s="20">
        <v>575241.12</v>
      </c>
      <c r="G14" s="20"/>
    </row>
    <row r="15" ht="20.25" customHeight="1" spans="1:7">
      <c r="A15" s="66" t="s">
        <v>92</v>
      </c>
      <c r="B15" s="66" t="s">
        <v>93</v>
      </c>
      <c r="C15" s="20">
        <v>446925.66</v>
      </c>
      <c r="D15" s="20">
        <v>446925.66</v>
      </c>
      <c r="E15" s="20">
        <v>446925.66</v>
      </c>
      <c r="F15" s="20"/>
      <c r="G15" s="20"/>
    </row>
    <row r="16" ht="20.25" customHeight="1" spans="1:7">
      <c r="A16" s="67" t="s">
        <v>94</v>
      </c>
      <c r="B16" s="67" t="s">
        <v>95</v>
      </c>
      <c r="C16" s="20">
        <v>392566.1</v>
      </c>
      <c r="D16" s="20">
        <v>392566.1</v>
      </c>
      <c r="E16" s="20">
        <v>392566.1</v>
      </c>
      <c r="F16" s="20"/>
      <c r="G16" s="20"/>
    </row>
    <row r="17" ht="20.25" customHeight="1" spans="1:7">
      <c r="A17" s="67" t="s">
        <v>96</v>
      </c>
      <c r="B17" s="67" t="s">
        <v>97</v>
      </c>
      <c r="C17" s="20">
        <v>54359.56</v>
      </c>
      <c r="D17" s="20">
        <v>54359.56</v>
      </c>
      <c r="E17" s="20">
        <v>54359.56</v>
      </c>
      <c r="F17" s="20"/>
      <c r="G17" s="20"/>
    </row>
    <row r="18" ht="20.25" customHeight="1" spans="1:7">
      <c r="A18" s="19" t="s">
        <v>98</v>
      </c>
      <c r="B18" s="19" t="s">
        <v>99</v>
      </c>
      <c r="C18" s="20">
        <v>606384</v>
      </c>
      <c r="D18" s="20">
        <v>606384</v>
      </c>
      <c r="E18" s="20">
        <v>606384</v>
      </c>
      <c r="F18" s="20"/>
      <c r="G18" s="20"/>
    </row>
    <row r="19" ht="20.25" customHeight="1" spans="1:7">
      <c r="A19" s="66" t="s">
        <v>100</v>
      </c>
      <c r="B19" s="66" t="s">
        <v>101</v>
      </c>
      <c r="C19" s="20">
        <v>606384</v>
      </c>
      <c r="D19" s="20">
        <v>606384</v>
      </c>
      <c r="E19" s="20">
        <v>606384</v>
      </c>
      <c r="F19" s="20"/>
      <c r="G19" s="20"/>
    </row>
    <row r="20" ht="20.25" customHeight="1" spans="1:7">
      <c r="A20" s="67" t="s">
        <v>102</v>
      </c>
      <c r="B20" s="67" t="s">
        <v>103</v>
      </c>
      <c r="C20" s="20">
        <v>606384</v>
      </c>
      <c r="D20" s="20">
        <v>606384</v>
      </c>
      <c r="E20" s="20">
        <v>606384</v>
      </c>
      <c r="F20" s="20"/>
      <c r="G20" s="20"/>
    </row>
    <row r="21" ht="20.25" customHeight="1" spans="1:7">
      <c r="A21" s="48" t="s">
        <v>104</v>
      </c>
      <c r="B21" s="48"/>
      <c r="C21" s="49">
        <v>7877688.68</v>
      </c>
      <c r="D21" s="49">
        <v>7877688.68</v>
      </c>
      <c r="E21" s="49">
        <v>7277247.56</v>
      </c>
      <c r="F21" s="49">
        <v>600441.12</v>
      </c>
      <c r="G21" s="49"/>
    </row>
  </sheetData>
  <mergeCells count="7">
    <mergeCell ref="A3:G3"/>
    <mergeCell ref="A4:C4"/>
    <mergeCell ref="A5:B5"/>
    <mergeCell ref="D5:F5"/>
    <mergeCell ref="A21:B2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18" sqref="D18"/>
    </sheetView>
  </sheetViews>
  <sheetFormatPr defaultColWidth="8.85" defaultRowHeight="15" customHeight="1" outlineLevelRow="7" outlineLevelCol="5"/>
  <cols>
    <col min="1" max="6" width="28.575" customWidth="1"/>
  </cols>
  <sheetData>
    <row r="1" customHeight="1" spans="1:6">
      <c r="A1" s="3"/>
      <c r="B1" s="3"/>
      <c r="C1" s="3"/>
      <c r="D1" s="3"/>
      <c r="E1" s="3"/>
      <c r="F1" s="3"/>
    </row>
    <row r="2" ht="18.75" customHeight="1" spans="1:6">
      <c r="A2" s="60"/>
      <c r="B2" s="60"/>
      <c r="C2" s="61"/>
      <c r="D2" s="4"/>
      <c r="E2" s="4"/>
      <c r="F2" s="62" t="s">
        <v>122</v>
      </c>
    </row>
    <row r="3" ht="41.25" customHeight="1" spans="1:6">
      <c r="A3" s="63" t="s">
        <v>123</v>
      </c>
      <c r="B3" s="63"/>
      <c r="C3" s="63"/>
      <c r="D3" s="63"/>
      <c r="E3" s="63"/>
      <c r="F3" s="63"/>
    </row>
    <row r="4" ht="18.75" customHeight="1" spans="1:6">
      <c r="A4" s="7" t="str">
        <f>"单位名称："&amp;"元江哈尼族彝族傣族自治县妇幼保健院"</f>
        <v>单位名称：元江哈尼族彝族傣族自治县妇幼保健院</v>
      </c>
      <c r="B4" s="7"/>
      <c r="C4" s="7"/>
      <c r="D4" s="54"/>
      <c r="E4" s="4"/>
      <c r="F4" s="62" t="s">
        <v>29</v>
      </c>
    </row>
    <row r="5" ht="18.75" customHeight="1" spans="1:6">
      <c r="A5" s="16" t="s">
        <v>124</v>
      </c>
      <c r="B5" s="33" t="s">
        <v>125</v>
      </c>
      <c r="C5" s="33" t="s">
        <v>126</v>
      </c>
      <c r="D5" s="33"/>
      <c r="E5" s="33"/>
      <c r="F5" s="33" t="s">
        <v>127</v>
      </c>
    </row>
    <row r="6" ht="18.75" customHeight="1" spans="1:6">
      <c r="A6" s="16"/>
      <c r="B6" s="33"/>
      <c r="C6" s="33" t="s">
        <v>34</v>
      </c>
      <c r="D6" s="33" t="s">
        <v>128</v>
      </c>
      <c r="E6" s="33" t="s">
        <v>129</v>
      </c>
      <c r="F6" s="33"/>
    </row>
    <row r="7" ht="18.75" customHeight="1" spans="1:6">
      <c r="A7" s="64">
        <v>1</v>
      </c>
      <c r="B7" s="65">
        <v>2</v>
      </c>
      <c r="C7" s="64">
        <v>3</v>
      </c>
      <c r="D7" s="64">
        <v>4</v>
      </c>
      <c r="E7" s="64">
        <v>5</v>
      </c>
      <c r="F7" s="64">
        <v>6</v>
      </c>
    </row>
    <row r="8" ht="20.25" customHeight="1" spans="1:6">
      <c r="A8" s="20">
        <v>40000</v>
      </c>
      <c r="B8" s="20"/>
      <c r="C8" s="20"/>
      <c r="D8" s="20"/>
      <c r="E8" s="20"/>
      <c r="F8" s="20">
        <v>40000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4"/>
  <sheetViews>
    <sheetView showZeros="0" workbookViewId="0">
      <pane ySplit="1" topLeftCell="A2" activePane="bottomLeft" state="frozen"/>
      <selection/>
      <selection pane="bottomLeft" activeCell="G22" sqref="G22"/>
    </sheetView>
  </sheetViews>
  <sheetFormatPr defaultColWidth="8.85" defaultRowHeight="15" customHeight="1"/>
  <cols>
    <col min="1" max="1" width="28.575" customWidth="1"/>
    <col min="2" max="2" width="20.875" customWidth="1"/>
    <col min="3" max="3" width="14.7166666666667" customWidth="1"/>
    <col min="4" max="4" width="10.625" customWidth="1"/>
    <col min="5" max="5" width="26.3833333333333" customWidth="1"/>
    <col min="6" max="6" width="7.75" customWidth="1"/>
    <col min="7" max="7" width="24" customWidth="1"/>
    <col min="8" max="8" width="12.6333333333333" customWidth="1"/>
    <col min="9" max="9" width="14.2833333333333" customWidth="1"/>
    <col min="10" max="10" width="6.10833333333333" customWidth="1"/>
    <col min="11" max="11" width="8.5" customWidth="1"/>
    <col min="12" max="12" width="14.2833333333333" customWidth="1"/>
    <col min="13" max="13" width="5.625" customWidth="1"/>
    <col min="14" max="14" width="6.625" customWidth="1"/>
    <col min="15" max="15" width="6.875" customWidth="1"/>
    <col min="16" max="16" width="8.125" customWidth="1"/>
    <col min="17" max="17" width="8.5" customWidth="1"/>
    <col min="18" max="19" width="11.125" customWidth="1"/>
    <col min="20" max="20" width="8.25" customWidth="1"/>
    <col min="21" max="21" width="7.25" customWidth="1"/>
    <col min="22" max="22" width="7.5" customWidth="1"/>
    <col min="23" max="23" width="7.75" customWidth="1"/>
  </cols>
  <sheetData>
    <row r="1" customHeight="1" spans="1:23">
      <c r="A1" s="3"/>
      <c r="B1" s="3"/>
      <c r="C1" s="3"/>
      <c r="D1" s="3"/>
      <c r="E1" s="3"/>
      <c r="F1" s="3"/>
      <c r="G1" s="3"/>
      <c r="H1" s="3"/>
      <c r="I1" s="3"/>
      <c r="J1" s="3"/>
      <c r="K1" s="3"/>
      <c r="L1" s="3"/>
      <c r="M1" s="3"/>
      <c r="N1" s="3"/>
      <c r="O1" s="3"/>
      <c r="P1" s="3"/>
      <c r="Q1" s="3"/>
      <c r="R1" s="3"/>
      <c r="S1" s="3"/>
      <c r="T1" s="3"/>
      <c r="U1" s="3"/>
      <c r="V1" s="3"/>
      <c r="W1" s="3"/>
    </row>
    <row r="2" ht="18.75" customHeight="1" spans="1:23">
      <c r="A2" s="4"/>
      <c r="B2" s="4"/>
      <c r="C2" s="4"/>
      <c r="D2" s="4"/>
      <c r="E2" s="4"/>
      <c r="F2" s="4"/>
      <c r="G2" s="4"/>
      <c r="H2" s="4"/>
      <c r="I2" s="4"/>
      <c r="J2" s="4"/>
      <c r="K2" s="4"/>
      <c r="L2" s="5"/>
      <c r="M2" s="5"/>
      <c r="N2" s="5"/>
      <c r="O2" s="5"/>
      <c r="P2" s="5"/>
      <c r="Q2" s="5"/>
      <c r="R2" s="5"/>
      <c r="S2" s="5"/>
      <c r="T2" s="5"/>
      <c r="U2" s="5"/>
      <c r="V2" s="5"/>
      <c r="W2" s="5" t="s">
        <v>130</v>
      </c>
    </row>
    <row r="3" ht="45" customHeight="1" spans="1:23">
      <c r="A3" s="6" t="s">
        <v>131</v>
      </c>
      <c r="B3" s="6"/>
      <c r="C3" s="6"/>
      <c r="D3" s="6"/>
      <c r="E3" s="6"/>
      <c r="F3" s="6"/>
      <c r="G3" s="6"/>
      <c r="H3" s="6"/>
      <c r="I3" s="6"/>
      <c r="J3" s="6"/>
      <c r="K3" s="6"/>
      <c r="L3" s="6"/>
      <c r="M3" s="6"/>
      <c r="N3" s="6"/>
      <c r="O3" s="6"/>
      <c r="P3" s="6"/>
      <c r="Q3" s="6"/>
      <c r="R3" s="6"/>
      <c r="S3" s="6"/>
      <c r="T3" s="6"/>
      <c r="U3" s="6"/>
      <c r="V3" s="6"/>
      <c r="W3" s="6"/>
    </row>
    <row r="4" s="1" customFormat="1" ht="26" customHeight="1" spans="1:23">
      <c r="A4" s="7" t="str">
        <f>"单位名称："&amp;"元江哈尼族彝族傣族自治县妇幼保健院"</f>
        <v>单位名称：元江哈尼族彝族傣族自治县妇幼保健院</v>
      </c>
      <c r="B4" s="7"/>
      <c r="C4" s="7"/>
      <c r="D4" s="7"/>
      <c r="E4" s="7"/>
      <c r="F4" s="7"/>
      <c r="G4" s="7"/>
      <c r="H4" s="57"/>
      <c r="I4" s="57"/>
      <c r="J4" s="57"/>
      <c r="K4" s="57"/>
      <c r="L4" s="5"/>
      <c r="M4" s="5"/>
      <c r="N4" s="5"/>
      <c r="O4" s="5"/>
      <c r="P4" s="5"/>
      <c r="Q4" s="5"/>
      <c r="R4" s="5"/>
      <c r="S4" s="5"/>
      <c r="T4" s="5"/>
      <c r="U4" s="5"/>
      <c r="V4" s="5"/>
      <c r="W4" s="5" t="s">
        <v>29</v>
      </c>
    </row>
    <row r="5" ht="23" customHeight="1" spans="1:23">
      <c r="A5" s="58" t="s">
        <v>132</v>
      </c>
      <c r="B5" s="58" t="s">
        <v>133</v>
      </c>
      <c r="C5" s="58" t="s">
        <v>134</v>
      </c>
      <c r="D5" s="58" t="s">
        <v>135</v>
      </c>
      <c r="E5" s="58" t="s">
        <v>136</v>
      </c>
      <c r="F5" s="58" t="s">
        <v>137</v>
      </c>
      <c r="G5" s="58" t="s">
        <v>138</v>
      </c>
      <c r="H5" s="59" t="s">
        <v>32</v>
      </c>
      <c r="I5" s="59" t="s">
        <v>139</v>
      </c>
      <c r="J5" s="58"/>
      <c r="K5" s="58"/>
      <c r="L5" s="58"/>
      <c r="M5" s="58"/>
      <c r="N5" s="58" t="s">
        <v>140</v>
      </c>
      <c r="O5" s="58"/>
      <c r="P5" s="58"/>
      <c r="Q5" s="58" t="s">
        <v>38</v>
      </c>
      <c r="R5" s="58" t="s">
        <v>62</v>
      </c>
      <c r="S5" s="58"/>
      <c r="T5" s="58"/>
      <c r="U5" s="58"/>
      <c r="V5" s="58"/>
      <c r="W5" s="58"/>
    </row>
    <row r="6" ht="25" customHeight="1" spans="1:23">
      <c r="A6" s="58"/>
      <c r="B6" s="58"/>
      <c r="C6" s="58"/>
      <c r="D6" s="58"/>
      <c r="E6" s="58"/>
      <c r="F6" s="58"/>
      <c r="G6" s="58"/>
      <c r="H6" s="59" t="s">
        <v>141</v>
      </c>
      <c r="I6" s="59" t="s">
        <v>142</v>
      </c>
      <c r="J6" s="58" t="s">
        <v>36</v>
      </c>
      <c r="K6" s="58" t="s">
        <v>37</v>
      </c>
      <c r="L6" s="58"/>
      <c r="M6" s="58"/>
      <c r="N6" s="58" t="s">
        <v>140</v>
      </c>
      <c r="O6" s="58" t="s">
        <v>36</v>
      </c>
      <c r="P6" s="58" t="s">
        <v>37</v>
      </c>
      <c r="Q6" s="58" t="s">
        <v>38</v>
      </c>
      <c r="R6" s="58" t="s">
        <v>62</v>
      </c>
      <c r="S6" s="58" t="s">
        <v>41</v>
      </c>
      <c r="T6" s="58" t="s">
        <v>42</v>
      </c>
      <c r="U6" s="58" t="s">
        <v>43</v>
      </c>
      <c r="V6" s="58" t="s">
        <v>44</v>
      </c>
      <c r="W6" s="58" t="s">
        <v>45</v>
      </c>
    </row>
    <row r="7" ht="18.75" customHeight="1" spans="1:23">
      <c r="A7" s="58"/>
      <c r="B7" s="58"/>
      <c r="C7" s="58"/>
      <c r="D7" s="58"/>
      <c r="E7" s="58"/>
      <c r="F7" s="58"/>
      <c r="G7" s="58"/>
      <c r="H7" s="59"/>
      <c r="I7" s="59" t="s">
        <v>143</v>
      </c>
      <c r="J7" s="58" t="s">
        <v>144</v>
      </c>
      <c r="K7" s="58" t="s">
        <v>145</v>
      </c>
      <c r="L7" s="58" t="s">
        <v>146</v>
      </c>
      <c r="M7" s="58" t="s">
        <v>147</v>
      </c>
      <c r="N7" s="58" t="s">
        <v>35</v>
      </c>
      <c r="O7" s="58" t="s">
        <v>36</v>
      </c>
      <c r="P7" s="58" t="s">
        <v>37</v>
      </c>
      <c r="Q7" s="58"/>
      <c r="R7" s="58" t="s">
        <v>34</v>
      </c>
      <c r="S7" s="58" t="s">
        <v>41</v>
      </c>
      <c r="T7" s="58" t="s">
        <v>42</v>
      </c>
      <c r="U7" s="58" t="s">
        <v>43</v>
      </c>
      <c r="V7" s="58" t="s">
        <v>44</v>
      </c>
      <c r="W7" s="58" t="s">
        <v>45</v>
      </c>
    </row>
    <row r="8" ht="22.65" customHeight="1" spans="1:23">
      <c r="A8" s="58"/>
      <c r="B8" s="58"/>
      <c r="C8" s="58"/>
      <c r="D8" s="58"/>
      <c r="E8" s="58"/>
      <c r="F8" s="58"/>
      <c r="G8" s="58"/>
      <c r="H8" s="59"/>
      <c r="I8" s="59" t="s">
        <v>34</v>
      </c>
      <c r="J8" s="58"/>
      <c r="K8" s="58"/>
      <c r="L8" s="58"/>
      <c r="M8" s="58"/>
      <c r="N8" s="58"/>
      <c r="O8" s="58"/>
      <c r="P8" s="58"/>
      <c r="Q8" s="58"/>
      <c r="R8" s="58"/>
      <c r="S8" s="58"/>
      <c r="T8" s="58"/>
      <c r="U8" s="58"/>
      <c r="V8" s="58"/>
      <c r="W8" s="58"/>
    </row>
    <row r="9" ht="18.75" customHeight="1" spans="1:23">
      <c r="A9" s="59" t="s">
        <v>46</v>
      </c>
      <c r="B9" s="59">
        <v>2</v>
      </c>
      <c r="C9" s="59">
        <v>3</v>
      </c>
      <c r="D9" s="59">
        <v>4</v>
      </c>
      <c r="E9" s="59">
        <v>5</v>
      </c>
      <c r="F9" s="59">
        <v>6</v>
      </c>
      <c r="G9" s="59">
        <v>7</v>
      </c>
      <c r="H9" s="59">
        <v>8</v>
      </c>
      <c r="I9" s="59">
        <v>9</v>
      </c>
      <c r="J9" s="59">
        <v>10</v>
      </c>
      <c r="K9" s="59">
        <v>11</v>
      </c>
      <c r="L9" s="59">
        <v>12</v>
      </c>
      <c r="M9" s="59">
        <v>13</v>
      </c>
      <c r="N9" s="59">
        <v>14</v>
      </c>
      <c r="O9" s="59">
        <v>15</v>
      </c>
      <c r="P9" s="59">
        <v>16</v>
      </c>
      <c r="Q9" s="59">
        <v>17</v>
      </c>
      <c r="R9" s="59">
        <v>18</v>
      </c>
      <c r="S9" s="59">
        <v>19</v>
      </c>
      <c r="T9" s="59">
        <v>20</v>
      </c>
      <c r="U9" s="59">
        <v>21</v>
      </c>
      <c r="V9" s="59">
        <v>22</v>
      </c>
      <c r="W9" s="59">
        <v>23</v>
      </c>
    </row>
    <row r="10" ht="18.75" customHeight="1" spans="1:23">
      <c r="A10" s="55" t="s">
        <v>56</v>
      </c>
      <c r="B10" s="55" t="s">
        <v>148</v>
      </c>
      <c r="C10" s="56" t="s">
        <v>149</v>
      </c>
      <c r="D10" s="55" t="s">
        <v>88</v>
      </c>
      <c r="E10" s="55" t="s">
        <v>89</v>
      </c>
      <c r="F10" s="55" t="s">
        <v>150</v>
      </c>
      <c r="G10" s="55" t="s">
        <v>151</v>
      </c>
      <c r="H10" s="20">
        <v>1898448</v>
      </c>
      <c r="I10" s="20">
        <v>1898448</v>
      </c>
      <c r="J10" s="20"/>
      <c r="K10" s="20"/>
      <c r="L10" s="20">
        <v>1898448</v>
      </c>
      <c r="M10" s="20"/>
      <c r="N10" s="20"/>
      <c r="O10" s="20"/>
      <c r="P10" s="20"/>
      <c r="Q10" s="20"/>
      <c r="R10" s="20"/>
      <c r="S10" s="20"/>
      <c r="T10" s="20"/>
      <c r="U10" s="20"/>
      <c r="V10" s="20"/>
      <c r="W10" s="20"/>
    </row>
    <row r="11" ht="18.75" customHeight="1" spans="1:23">
      <c r="A11" s="55" t="s">
        <v>56</v>
      </c>
      <c r="B11" s="55" t="s">
        <v>148</v>
      </c>
      <c r="C11" s="56" t="s">
        <v>149</v>
      </c>
      <c r="D11" s="55" t="s">
        <v>88</v>
      </c>
      <c r="E11" s="55" t="s">
        <v>89</v>
      </c>
      <c r="F11" s="55" t="s">
        <v>152</v>
      </c>
      <c r="G11" s="55" t="s">
        <v>153</v>
      </c>
      <c r="H11" s="20">
        <v>227664</v>
      </c>
      <c r="I11" s="20">
        <v>227664</v>
      </c>
      <c r="J11" s="20"/>
      <c r="K11" s="20"/>
      <c r="L11" s="20">
        <v>227664</v>
      </c>
      <c r="M11" s="20"/>
      <c r="N11" s="20"/>
      <c r="O11" s="20"/>
      <c r="P11" s="26"/>
      <c r="Q11" s="20"/>
      <c r="R11" s="20"/>
      <c r="S11" s="20"/>
      <c r="T11" s="20"/>
      <c r="U11" s="20"/>
      <c r="V11" s="20"/>
      <c r="W11" s="20"/>
    </row>
    <row r="12" ht="18.75" customHeight="1" spans="1:23">
      <c r="A12" s="55" t="s">
        <v>56</v>
      </c>
      <c r="B12" s="55" t="s">
        <v>148</v>
      </c>
      <c r="C12" s="56" t="s">
        <v>149</v>
      </c>
      <c r="D12" s="55" t="s">
        <v>88</v>
      </c>
      <c r="E12" s="55" t="s">
        <v>89</v>
      </c>
      <c r="F12" s="55" t="s">
        <v>154</v>
      </c>
      <c r="G12" s="55" t="s">
        <v>155</v>
      </c>
      <c r="H12" s="20">
        <v>158204</v>
      </c>
      <c r="I12" s="20">
        <v>158204</v>
      </c>
      <c r="J12" s="20"/>
      <c r="K12" s="20"/>
      <c r="L12" s="20">
        <v>158204</v>
      </c>
      <c r="M12" s="20"/>
      <c r="N12" s="20"/>
      <c r="O12" s="20"/>
      <c r="P12" s="26"/>
      <c r="Q12" s="20"/>
      <c r="R12" s="20"/>
      <c r="S12" s="20"/>
      <c r="T12" s="20"/>
      <c r="U12" s="20"/>
      <c r="V12" s="20"/>
      <c r="W12" s="20"/>
    </row>
    <row r="13" ht="18.75" customHeight="1" spans="1:23">
      <c r="A13" s="55" t="s">
        <v>56</v>
      </c>
      <c r="B13" s="55" t="s">
        <v>148</v>
      </c>
      <c r="C13" s="56" t="s">
        <v>149</v>
      </c>
      <c r="D13" s="55" t="s">
        <v>88</v>
      </c>
      <c r="E13" s="55" t="s">
        <v>89</v>
      </c>
      <c r="F13" s="55" t="s">
        <v>154</v>
      </c>
      <c r="G13" s="55" t="s">
        <v>155</v>
      </c>
      <c r="H13" s="20">
        <v>13500</v>
      </c>
      <c r="I13" s="20">
        <v>13500</v>
      </c>
      <c r="J13" s="20"/>
      <c r="K13" s="20"/>
      <c r="L13" s="20">
        <v>13500</v>
      </c>
      <c r="M13" s="20"/>
      <c r="N13" s="20"/>
      <c r="O13" s="20"/>
      <c r="P13" s="26"/>
      <c r="Q13" s="20"/>
      <c r="R13" s="20"/>
      <c r="S13" s="20"/>
      <c r="T13" s="20"/>
      <c r="U13" s="20"/>
      <c r="V13" s="20"/>
      <c r="W13" s="20"/>
    </row>
    <row r="14" ht="18.75" customHeight="1" spans="1:23">
      <c r="A14" s="55" t="s">
        <v>56</v>
      </c>
      <c r="B14" s="55" t="s">
        <v>148</v>
      </c>
      <c r="C14" s="56" t="s">
        <v>149</v>
      </c>
      <c r="D14" s="55" t="s">
        <v>88</v>
      </c>
      <c r="E14" s="55" t="s">
        <v>89</v>
      </c>
      <c r="F14" s="55" t="s">
        <v>156</v>
      </c>
      <c r="G14" s="55" t="s">
        <v>157</v>
      </c>
      <c r="H14" s="20">
        <v>724260</v>
      </c>
      <c r="I14" s="20">
        <v>724260</v>
      </c>
      <c r="J14" s="20"/>
      <c r="K14" s="20"/>
      <c r="L14" s="20">
        <v>724260</v>
      </c>
      <c r="M14" s="20"/>
      <c r="N14" s="20"/>
      <c r="O14" s="20"/>
      <c r="P14" s="26"/>
      <c r="Q14" s="20"/>
      <c r="R14" s="20"/>
      <c r="S14" s="20"/>
      <c r="T14" s="20"/>
      <c r="U14" s="20"/>
      <c r="V14" s="20"/>
      <c r="W14" s="20"/>
    </row>
    <row r="15" ht="18.75" customHeight="1" spans="1:23">
      <c r="A15" s="55" t="s">
        <v>56</v>
      </c>
      <c r="B15" s="55" t="s">
        <v>148</v>
      </c>
      <c r="C15" s="56" t="s">
        <v>149</v>
      </c>
      <c r="D15" s="55" t="s">
        <v>88</v>
      </c>
      <c r="E15" s="55" t="s">
        <v>89</v>
      </c>
      <c r="F15" s="55" t="s">
        <v>156</v>
      </c>
      <c r="G15" s="55" t="s">
        <v>157</v>
      </c>
      <c r="H15" s="20">
        <v>1350000</v>
      </c>
      <c r="I15" s="20">
        <v>1350000</v>
      </c>
      <c r="J15" s="20"/>
      <c r="K15" s="20"/>
      <c r="L15" s="20">
        <v>1350000</v>
      </c>
      <c r="M15" s="20"/>
      <c r="N15" s="20"/>
      <c r="O15" s="20"/>
      <c r="P15" s="26"/>
      <c r="Q15" s="20"/>
      <c r="R15" s="20"/>
      <c r="S15" s="20"/>
      <c r="T15" s="20"/>
      <c r="U15" s="20"/>
      <c r="V15" s="20"/>
      <c r="W15" s="20"/>
    </row>
    <row r="16" ht="18.75" customHeight="1" spans="1:23">
      <c r="A16" s="55" t="s">
        <v>56</v>
      </c>
      <c r="B16" s="55" t="s">
        <v>158</v>
      </c>
      <c r="C16" s="56" t="s">
        <v>159</v>
      </c>
      <c r="D16" s="55" t="s">
        <v>82</v>
      </c>
      <c r="E16" s="55" t="s">
        <v>83</v>
      </c>
      <c r="F16" s="55" t="s">
        <v>160</v>
      </c>
      <c r="G16" s="55" t="s">
        <v>161</v>
      </c>
      <c r="H16" s="20">
        <v>756753.92</v>
      </c>
      <c r="I16" s="20">
        <v>756753.92</v>
      </c>
      <c r="J16" s="20"/>
      <c r="K16" s="20"/>
      <c r="L16" s="20">
        <v>756753.92</v>
      </c>
      <c r="M16" s="20"/>
      <c r="N16" s="20"/>
      <c r="O16" s="20"/>
      <c r="P16" s="26"/>
      <c r="Q16" s="20"/>
      <c r="R16" s="20"/>
      <c r="S16" s="20"/>
      <c r="T16" s="20"/>
      <c r="U16" s="20"/>
      <c r="V16" s="20"/>
      <c r="W16" s="20"/>
    </row>
    <row r="17" ht="18.75" customHeight="1" spans="1:23">
      <c r="A17" s="55" t="s">
        <v>56</v>
      </c>
      <c r="B17" s="55" t="s">
        <v>158</v>
      </c>
      <c r="C17" s="56" t="s">
        <v>159</v>
      </c>
      <c r="D17" s="55" t="s">
        <v>88</v>
      </c>
      <c r="E17" s="55" t="s">
        <v>89</v>
      </c>
      <c r="F17" s="55" t="s">
        <v>162</v>
      </c>
      <c r="G17" s="55" t="s">
        <v>163</v>
      </c>
      <c r="H17" s="20">
        <v>33107.98</v>
      </c>
      <c r="I17" s="20">
        <v>33107.98</v>
      </c>
      <c r="J17" s="20"/>
      <c r="K17" s="20"/>
      <c r="L17" s="20">
        <v>33107.98</v>
      </c>
      <c r="M17" s="20"/>
      <c r="N17" s="20"/>
      <c r="O17" s="20"/>
      <c r="P17" s="26"/>
      <c r="Q17" s="20"/>
      <c r="R17" s="20"/>
      <c r="S17" s="20"/>
      <c r="T17" s="20"/>
      <c r="U17" s="20"/>
      <c r="V17" s="20"/>
      <c r="W17" s="20"/>
    </row>
    <row r="18" ht="18.75" customHeight="1" spans="1:23">
      <c r="A18" s="55" t="s">
        <v>56</v>
      </c>
      <c r="B18" s="55" t="s">
        <v>158</v>
      </c>
      <c r="C18" s="56" t="s">
        <v>159</v>
      </c>
      <c r="D18" s="55" t="s">
        <v>94</v>
      </c>
      <c r="E18" s="55" t="s">
        <v>95</v>
      </c>
      <c r="F18" s="55" t="s">
        <v>164</v>
      </c>
      <c r="G18" s="55" t="s">
        <v>165</v>
      </c>
      <c r="H18" s="20">
        <v>392566.1</v>
      </c>
      <c r="I18" s="20">
        <v>392566.1</v>
      </c>
      <c r="J18" s="20"/>
      <c r="K18" s="20"/>
      <c r="L18" s="20">
        <v>392566.1</v>
      </c>
      <c r="M18" s="20"/>
      <c r="N18" s="20"/>
      <c r="O18" s="20"/>
      <c r="P18" s="26"/>
      <c r="Q18" s="20"/>
      <c r="R18" s="20"/>
      <c r="S18" s="20"/>
      <c r="T18" s="20"/>
      <c r="U18" s="20"/>
      <c r="V18" s="20"/>
      <c r="W18" s="20"/>
    </row>
    <row r="19" ht="18.75" customHeight="1" spans="1:23">
      <c r="A19" s="55" t="s">
        <v>56</v>
      </c>
      <c r="B19" s="55" t="s">
        <v>158</v>
      </c>
      <c r="C19" s="56" t="s">
        <v>159</v>
      </c>
      <c r="D19" s="55" t="s">
        <v>96</v>
      </c>
      <c r="E19" s="55" t="s">
        <v>97</v>
      </c>
      <c r="F19" s="55" t="s">
        <v>162</v>
      </c>
      <c r="G19" s="55" t="s">
        <v>163</v>
      </c>
      <c r="H19" s="20">
        <v>30711</v>
      </c>
      <c r="I19" s="20">
        <v>30711</v>
      </c>
      <c r="J19" s="20"/>
      <c r="K19" s="20"/>
      <c r="L19" s="20">
        <v>30711</v>
      </c>
      <c r="M19" s="20"/>
      <c r="N19" s="20"/>
      <c r="O19" s="20"/>
      <c r="P19" s="26"/>
      <c r="Q19" s="20"/>
      <c r="R19" s="20"/>
      <c r="S19" s="20"/>
      <c r="T19" s="20"/>
      <c r="U19" s="20"/>
      <c r="V19" s="20"/>
      <c r="W19" s="20"/>
    </row>
    <row r="20" ht="18.75" customHeight="1" spans="1:23">
      <c r="A20" s="55" t="s">
        <v>56</v>
      </c>
      <c r="B20" s="55" t="s">
        <v>158</v>
      </c>
      <c r="C20" s="56" t="s">
        <v>159</v>
      </c>
      <c r="D20" s="55" t="s">
        <v>96</v>
      </c>
      <c r="E20" s="55" t="s">
        <v>97</v>
      </c>
      <c r="F20" s="55" t="s">
        <v>162</v>
      </c>
      <c r="G20" s="55" t="s">
        <v>163</v>
      </c>
      <c r="H20" s="20">
        <v>23648.56</v>
      </c>
      <c r="I20" s="20">
        <v>23648.56</v>
      </c>
      <c r="J20" s="20"/>
      <c r="K20" s="20"/>
      <c r="L20" s="20">
        <v>23648.56</v>
      </c>
      <c r="M20" s="20"/>
      <c r="N20" s="20"/>
      <c r="O20" s="20"/>
      <c r="P20" s="26"/>
      <c r="Q20" s="20"/>
      <c r="R20" s="20"/>
      <c r="S20" s="20"/>
      <c r="T20" s="20"/>
      <c r="U20" s="20"/>
      <c r="V20" s="20"/>
      <c r="W20" s="20"/>
    </row>
    <row r="21" ht="18.75" customHeight="1" spans="1:23">
      <c r="A21" s="55" t="s">
        <v>56</v>
      </c>
      <c r="B21" s="55" t="s">
        <v>166</v>
      </c>
      <c r="C21" s="56" t="s">
        <v>103</v>
      </c>
      <c r="D21" s="55" t="s">
        <v>102</v>
      </c>
      <c r="E21" s="55" t="s">
        <v>103</v>
      </c>
      <c r="F21" s="55" t="s">
        <v>167</v>
      </c>
      <c r="G21" s="55" t="s">
        <v>103</v>
      </c>
      <c r="H21" s="20">
        <v>606384</v>
      </c>
      <c r="I21" s="20">
        <v>606384</v>
      </c>
      <c r="J21" s="20"/>
      <c r="K21" s="20"/>
      <c r="L21" s="20">
        <v>606384</v>
      </c>
      <c r="M21" s="20"/>
      <c r="N21" s="20"/>
      <c r="O21" s="20"/>
      <c r="P21" s="26"/>
      <c r="Q21" s="20"/>
      <c r="R21" s="20"/>
      <c r="S21" s="20"/>
      <c r="T21" s="20"/>
      <c r="U21" s="20"/>
      <c r="V21" s="20"/>
      <c r="W21" s="20"/>
    </row>
    <row r="22" ht="18.75" customHeight="1" spans="1:23">
      <c r="A22" s="55" t="s">
        <v>56</v>
      </c>
      <c r="B22" s="55" t="s">
        <v>168</v>
      </c>
      <c r="C22" s="56" t="s">
        <v>169</v>
      </c>
      <c r="D22" s="55" t="s">
        <v>88</v>
      </c>
      <c r="E22" s="55" t="s">
        <v>89</v>
      </c>
      <c r="F22" s="55" t="s">
        <v>170</v>
      </c>
      <c r="G22" s="55" t="s">
        <v>169</v>
      </c>
      <c r="H22" s="20">
        <v>101391.12</v>
      </c>
      <c r="I22" s="20">
        <v>101391.12</v>
      </c>
      <c r="J22" s="20"/>
      <c r="K22" s="20"/>
      <c r="L22" s="20">
        <v>101391.12</v>
      </c>
      <c r="M22" s="20"/>
      <c r="N22" s="20"/>
      <c r="O22" s="20"/>
      <c r="P22" s="26"/>
      <c r="Q22" s="20"/>
      <c r="R22" s="20"/>
      <c r="S22" s="20"/>
      <c r="T22" s="20"/>
      <c r="U22" s="20"/>
      <c r="V22" s="20"/>
      <c r="W22" s="20"/>
    </row>
    <row r="23" ht="18.75" customHeight="1" spans="1:23">
      <c r="A23" s="55" t="s">
        <v>56</v>
      </c>
      <c r="B23" s="55" t="s">
        <v>171</v>
      </c>
      <c r="C23" s="56" t="s">
        <v>172</v>
      </c>
      <c r="D23" s="55" t="s">
        <v>80</v>
      </c>
      <c r="E23" s="55" t="s">
        <v>81</v>
      </c>
      <c r="F23" s="55" t="s">
        <v>173</v>
      </c>
      <c r="G23" s="55" t="s">
        <v>174</v>
      </c>
      <c r="H23" s="20">
        <v>25200</v>
      </c>
      <c r="I23" s="20">
        <v>25200</v>
      </c>
      <c r="J23" s="20"/>
      <c r="K23" s="20"/>
      <c r="L23" s="20">
        <v>25200</v>
      </c>
      <c r="M23" s="20"/>
      <c r="N23" s="20"/>
      <c r="O23" s="20"/>
      <c r="P23" s="26"/>
      <c r="Q23" s="20"/>
      <c r="R23" s="20"/>
      <c r="S23" s="20"/>
      <c r="T23" s="20"/>
      <c r="U23" s="20"/>
      <c r="V23" s="20"/>
      <c r="W23" s="20"/>
    </row>
    <row r="24" ht="18.75" customHeight="1" spans="1:23">
      <c r="A24" s="55" t="s">
        <v>56</v>
      </c>
      <c r="B24" s="55" t="s">
        <v>171</v>
      </c>
      <c r="C24" s="56" t="s">
        <v>172</v>
      </c>
      <c r="D24" s="55" t="s">
        <v>88</v>
      </c>
      <c r="E24" s="55" t="s">
        <v>89</v>
      </c>
      <c r="F24" s="55" t="s">
        <v>175</v>
      </c>
      <c r="G24" s="55" t="s">
        <v>176</v>
      </c>
      <c r="H24" s="20">
        <v>113850</v>
      </c>
      <c r="I24" s="20">
        <v>113850</v>
      </c>
      <c r="J24" s="20"/>
      <c r="K24" s="20"/>
      <c r="L24" s="20">
        <v>113850</v>
      </c>
      <c r="M24" s="20"/>
      <c r="N24" s="20"/>
      <c r="O24" s="20"/>
      <c r="P24" s="26"/>
      <c r="Q24" s="20"/>
      <c r="R24" s="20"/>
      <c r="S24" s="20"/>
      <c r="T24" s="20"/>
      <c r="U24" s="20"/>
      <c r="V24" s="20"/>
      <c r="W24" s="20"/>
    </row>
    <row r="25" ht="18.75" customHeight="1" spans="1:23">
      <c r="A25" s="55" t="s">
        <v>56</v>
      </c>
      <c r="B25" s="55" t="s">
        <v>171</v>
      </c>
      <c r="C25" s="56" t="s">
        <v>172</v>
      </c>
      <c r="D25" s="55" t="s">
        <v>88</v>
      </c>
      <c r="E25" s="55" t="s">
        <v>89</v>
      </c>
      <c r="F25" s="55" t="s">
        <v>177</v>
      </c>
      <c r="G25" s="55" t="s">
        <v>178</v>
      </c>
      <c r="H25" s="20">
        <v>20000</v>
      </c>
      <c r="I25" s="20">
        <v>20000</v>
      </c>
      <c r="J25" s="20"/>
      <c r="K25" s="20"/>
      <c r="L25" s="20">
        <v>20000</v>
      </c>
      <c r="M25" s="20"/>
      <c r="N25" s="20"/>
      <c r="O25" s="20"/>
      <c r="P25" s="26"/>
      <c r="Q25" s="20"/>
      <c r="R25" s="20"/>
      <c r="S25" s="20"/>
      <c r="T25" s="20"/>
      <c r="U25" s="20"/>
      <c r="V25" s="20"/>
      <c r="W25" s="20"/>
    </row>
    <row r="26" ht="18.75" customHeight="1" spans="1:23">
      <c r="A26" s="55" t="s">
        <v>56</v>
      </c>
      <c r="B26" s="55" t="s">
        <v>171</v>
      </c>
      <c r="C26" s="56" t="s">
        <v>172</v>
      </c>
      <c r="D26" s="55" t="s">
        <v>88</v>
      </c>
      <c r="E26" s="55" t="s">
        <v>89</v>
      </c>
      <c r="F26" s="55" t="s">
        <v>179</v>
      </c>
      <c r="G26" s="55" t="s">
        <v>180</v>
      </c>
      <c r="H26" s="20">
        <v>10000</v>
      </c>
      <c r="I26" s="20">
        <v>10000</v>
      </c>
      <c r="J26" s="20"/>
      <c r="K26" s="20"/>
      <c r="L26" s="20">
        <v>10000</v>
      </c>
      <c r="M26" s="20"/>
      <c r="N26" s="20"/>
      <c r="O26" s="20"/>
      <c r="P26" s="26"/>
      <c r="Q26" s="20"/>
      <c r="R26" s="20"/>
      <c r="S26" s="20"/>
      <c r="T26" s="20"/>
      <c r="U26" s="20"/>
      <c r="V26" s="20"/>
      <c r="W26" s="20"/>
    </row>
    <row r="27" ht="18.75" customHeight="1" spans="1:23">
      <c r="A27" s="55" t="s">
        <v>56</v>
      </c>
      <c r="B27" s="55" t="s">
        <v>171</v>
      </c>
      <c r="C27" s="56" t="s">
        <v>172</v>
      </c>
      <c r="D27" s="55" t="s">
        <v>88</v>
      </c>
      <c r="E27" s="55" t="s">
        <v>89</v>
      </c>
      <c r="F27" s="55" t="s">
        <v>181</v>
      </c>
      <c r="G27" s="55" t="s">
        <v>182</v>
      </c>
      <c r="H27" s="20">
        <v>120000</v>
      </c>
      <c r="I27" s="20">
        <v>120000</v>
      </c>
      <c r="J27" s="20"/>
      <c r="K27" s="20"/>
      <c r="L27" s="20">
        <v>120000</v>
      </c>
      <c r="M27" s="20"/>
      <c r="N27" s="20"/>
      <c r="O27" s="20"/>
      <c r="P27" s="26"/>
      <c r="Q27" s="20"/>
      <c r="R27" s="20"/>
      <c r="S27" s="20"/>
      <c r="T27" s="20"/>
      <c r="U27" s="20"/>
      <c r="V27" s="20"/>
      <c r="W27" s="20"/>
    </row>
    <row r="28" ht="18.75" customHeight="1" spans="1:23">
      <c r="A28" s="55" t="s">
        <v>56</v>
      </c>
      <c r="B28" s="55" t="s">
        <v>171</v>
      </c>
      <c r="C28" s="56" t="s">
        <v>172</v>
      </c>
      <c r="D28" s="55" t="s">
        <v>88</v>
      </c>
      <c r="E28" s="55" t="s">
        <v>89</v>
      </c>
      <c r="F28" s="55" t="s">
        <v>183</v>
      </c>
      <c r="G28" s="55" t="s">
        <v>184</v>
      </c>
      <c r="H28" s="20">
        <v>45000</v>
      </c>
      <c r="I28" s="20">
        <v>45000</v>
      </c>
      <c r="J28" s="20"/>
      <c r="K28" s="20"/>
      <c r="L28" s="20">
        <v>45000</v>
      </c>
      <c r="M28" s="20"/>
      <c r="N28" s="20"/>
      <c r="O28" s="20"/>
      <c r="P28" s="26"/>
      <c r="Q28" s="20"/>
      <c r="R28" s="20"/>
      <c r="S28" s="20"/>
      <c r="T28" s="20"/>
      <c r="U28" s="20"/>
      <c r="V28" s="20"/>
      <c r="W28" s="20"/>
    </row>
    <row r="29" ht="18.75" customHeight="1" spans="1:23">
      <c r="A29" s="55" t="s">
        <v>56</v>
      </c>
      <c r="B29" s="55" t="s">
        <v>171</v>
      </c>
      <c r="C29" s="56" t="s">
        <v>172</v>
      </c>
      <c r="D29" s="55" t="s">
        <v>88</v>
      </c>
      <c r="E29" s="55" t="s">
        <v>89</v>
      </c>
      <c r="F29" s="55" t="s">
        <v>185</v>
      </c>
      <c r="G29" s="55" t="s">
        <v>186</v>
      </c>
      <c r="H29" s="20">
        <v>30000</v>
      </c>
      <c r="I29" s="20">
        <v>30000</v>
      </c>
      <c r="J29" s="20"/>
      <c r="K29" s="20"/>
      <c r="L29" s="20">
        <v>30000</v>
      </c>
      <c r="M29" s="20"/>
      <c r="N29" s="20"/>
      <c r="O29" s="20"/>
      <c r="P29" s="26"/>
      <c r="Q29" s="20"/>
      <c r="R29" s="20"/>
      <c r="S29" s="20"/>
      <c r="T29" s="20"/>
      <c r="U29" s="20"/>
      <c r="V29" s="20"/>
      <c r="W29" s="20"/>
    </row>
    <row r="30" ht="18.75" customHeight="1" spans="1:23">
      <c r="A30" s="55" t="s">
        <v>56</v>
      </c>
      <c r="B30" s="55" t="s">
        <v>171</v>
      </c>
      <c r="C30" s="56" t="s">
        <v>172</v>
      </c>
      <c r="D30" s="55" t="s">
        <v>88</v>
      </c>
      <c r="E30" s="55" t="s">
        <v>89</v>
      </c>
      <c r="F30" s="55" t="s">
        <v>187</v>
      </c>
      <c r="G30" s="55" t="s">
        <v>188</v>
      </c>
      <c r="H30" s="20">
        <v>20000</v>
      </c>
      <c r="I30" s="20">
        <v>20000</v>
      </c>
      <c r="J30" s="20"/>
      <c r="K30" s="20"/>
      <c r="L30" s="20">
        <v>20000</v>
      </c>
      <c r="M30" s="20"/>
      <c r="N30" s="20"/>
      <c r="O30" s="20"/>
      <c r="P30" s="26"/>
      <c r="Q30" s="20"/>
      <c r="R30" s="20"/>
      <c r="S30" s="20"/>
      <c r="T30" s="20"/>
      <c r="U30" s="20"/>
      <c r="V30" s="20"/>
      <c r="W30" s="20"/>
    </row>
    <row r="31" ht="18.75" customHeight="1" spans="1:23">
      <c r="A31" s="55" t="s">
        <v>56</v>
      </c>
      <c r="B31" s="55" t="s">
        <v>171</v>
      </c>
      <c r="C31" s="56" t="s">
        <v>172</v>
      </c>
      <c r="D31" s="55" t="s">
        <v>88</v>
      </c>
      <c r="E31" s="55" t="s">
        <v>89</v>
      </c>
      <c r="F31" s="55" t="s">
        <v>189</v>
      </c>
      <c r="G31" s="55" t="s">
        <v>190</v>
      </c>
      <c r="H31" s="20">
        <v>30000</v>
      </c>
      <c r="I31" s="20">
        <v>30000</v>
      </c>
      <c r="J31" s="20"/>
      <c r="K31" s="20"/>
      <c r="L31" s="20">
        <v>30000</v>
      </c>
      <c r="M31" s="20"/>
      <c r="N31" s="20"/>
      <c r="O31" s="20"/>
      <c r="P31" s="26"/>
      <c r="Q31" s="20"/>
      <c r="R31" s="20"/>
      <c r="S31" s="20"/>
      <c r="T31" s="20"/>
      <c r="U31" s="20"/>
      <c r="V31" s="20"/>
      <c r="W31" s="20"/>
    </row>
    <row r="32" ht="18.75" customHeight="1" spans="1:23">
      <c r="A32" s="55" t="s">
        <v>56</v>
      </c>
      <c r="B32" s="55" t="s">
        <v>191</v>
      </c>
      <c r="C32" s="56" t="s">
        <v>127</v>
      </c>
      <c r="D32" s="55" t="s">
        <v>88</v>
      </c>
      <c r="E32" s="55" t="s">
        <v>89</v>
      </c>
      <c r="F32" s="55" t="s">
        <v>192</v>
      </c>
      <c r="G32" s="55" t="s">
        <v>127</v>
      </c>
      <c r="H32" s="20">
        <v>40000</v>
      </c>
      <c r="I32" s="20">
        <v>40000</v>
      </c>
      <c r="J32" s="20"/>
      <c r="K32" s="20"/>
      <c r="L32" s="20">
        <v>40000</v>
      </c>
      <c r="M32" s="20"/>
      <c r="N32" s="20"/>
      <c r="O32" s="20"/>
      <c r="P32" s="26"/>
      <c r="Q32" s="20"/>
      <c r="R32" s="20"/>
      <c r="S32" s="20"/>
      <c r="T32" s="20"/>
      <c r="U32" s="20"/>
      <c r="V32" s="20"/>
      <c r="W32" s="20"/>
    </row>
    <row r="33" ht="18.75" customHeight="1" spans="1:23">
      <c r="A33" s="55" t="s">
        <v>56</v>
      </c>
      <c r="B33" s="55" t="s">
        <v>193</v>
      </c>
      <c r="C33" s="56" t="s">
        <v>194</v>
      </c>
      <c r="D33" s="55" t="s">
        <v>88</v>
      </c>
      <c r="E33" s="55" t="s">
        <v>89</v>
      </c>
      <c r="F33" s="55" t="s">
        <v>156</v>
      </c>
      <c r="G33" s="55" t="s">
        <v>157</v>
      </c>
      <c r="H33" s="20">
        <v>540540</v>
      </c>
      <c r="I33" s="20">
        <v>540540</v>
      </c>
      <c r="J33" s="20"/>
      <c r="K33" s="20"/>
      <c r="L33" s="20">
        <v>540540</v>
      </c>
      <c r="M33" s="20"/>
      <c r="N33" s="20"/>
      <c r="O33" s="20"/>
      <c r="P33" s="26"/>
      <c r="Q33" s="20"/>
      <c r="R33" s="20"/>
      <c r="S33" s="20"/>
      <c r="T33" s="20"/>
      <c r="U33" s="20"/>
      <c r="V33" s="20"/>
      <c r="W33" s="20"/>
    </row>
    <row r="34" ht="18.75" customHeight="1" spans="1:23">
      <c r="A34" s="55" t="s">
        <v>56</v>
      </c>
      <c r="B34" s="55" t="s">
        <v>193</v>
      </c>
      <c r="C34" s="56" t="s">
        <v>194</v>
      </c>
      <c r="D34" s="55" t="s">
        <v>88</v>
      </c>
      <c r="E34" s="55" t="s">
        <v>89</v>
      </c>
      <c r="F34" s="55" t="s">
        <v>156</v>
      </c>
      <c r="G34" s="55" t="s">
        <v>157</v>
      </c>
      <c r="H34" s="20">
        <v>161460</v>
      </c>
      <c r="I34" s="20">
        <v>161460</v>
      </c>
      <c r="J34" s="20"/>
      <c r="K34" s="20"/>
      <c r="L34" s="20">
        <v>161460</v>
      </c>
      <c r="M34" s="20"/>
      <c r="N34" s="20"/>
      <c r="O34" s="20"/>
      <c r="P34" s="26"/>
      <c r="Q34" s="20"/>
      <c r="R34" s="20"/>
      <c r="S34" s="20"/>
      <c r="T34" s="20"/>
      <c r="U34" s="20"/>
      <c r="V34" s="20"/>
      <c r="W34" s="20"/>
    </row>
    <row r="35" ht="18.75" customHeight="1" spans="1:23">
      <c r="A35" s="55" t="s">
        <v>56</v>
      </c>
      <c r="B35" s="55" t="s">
        <v>193</v>
      </c>
      <c r="C35" s="56" t="s">
        <v>194</v>
      </c>
      <c r="D35" s="55" t="s">
        <v>88</v>
      </c>
      <c r="E35" s="55" t="s">
        <v>89</v>
      </c>
      <c r="F35" s="55" t="s">
        <v>156</v>
      </c>
      <c r="G35" s="55" t="s">
        <v>157</v>
      </c>
      <c r="H35" s="20">
        <v>108000</v>
      </c>
      <c r="I35" s="20">
        <v>108000</v>
      </c>
      <c r="J35" s="20"/>
      <c r="K35" s="20"/>
      <c r="L35" s="20">
        <v>108000</v>
      </c>
      <c r="M35" s="20"/>
      <c r="N35" s="20"/>
      <c r="O35" s="20"/>
      <c r="P35" s="26"/>
      <c r="Q35" s="20"/>
      <c r="R35" s="20"/>
      <c r="S35" s="20"/>
      <c r="T35" s="20"/>
      <c r="U35" s="20"/>
      <c r="V35" s="20"/>
      <c r="W35" s="20"/>
    </row>
    <row r="36" ht="18.75" customHeight="1" spans="1:23">
      <c r="A36" s="55" t="s">
        <v>56</v>
      </c>
      <c r="B36" s="55" t="s">
        <v>195</v>
      </c>
      <c r="C36" s="56" t="s">
        <v>196</v>
      </c>
      <c r="D36" s="55" t="s">
        <v>80</v>
      </c>
      <c r="E36" s="55" t="s">
        <v>81</v>
      </c>
      <c r="F36" s="55" t="s">
        <v>197</v>
      </c>
      <c r="G36" s="55" t="s">
        <v>198</v>
      </c>
      <c r="H36" s="20">
        <v>252000</v>
      </c>
      <c r="I36" s="20">
        <v>252000</v>
      </c>
      <c r="J36" s="20"/>
      <c r="K36" s="20"/>
      <c r="L36" s="20">
        <v>252000</v>
      </c>
      <c r="M36" s="20"/>
      <c r="N36" s="20"/>
      <c r="O36" s="20"/>
      <c r="P36" s="26"/>
      <c r="Q36" s="20"/>
      <c r="R36" s="20"/>
      <c r="S36" s="20"/>
      <c r="T36" s="20"/>
      <c r="U36" s="20"/>
      <c r="V36" s="20"/>
      <c r="W36" s="20"/>
    </row>
    <row r="37" ht="18.75" customHeight="1" spans="1:23">
      <c r="A37" s="55" t="s">
        <v>56</v>
      </c>
      <c r="B37" s="55" t="s">
        <v>199</v>
      </c>
      <c r="C37" s="56" t="s">
        <v>200</v>
      </c>
      <c r="D37" s="55" t="s">
        <v>88</v>
      </c>
      <c r="E37" s="55" t="s">
        <v>89</v>
      </c>
      <c r="F37" s="55" t="s">
        <v>201</v>
      </c>
      <c r="G37" s="55" t="s">
        <v>200</v>
      </c>
      <c r="H37" s="20">
        <v>45000</v>
      </c>
      <c r="I37" s="20">
        <v>45000</v>
      </c>
      <c r="J37" s="20"/>
      <c r="K37" s="20"/>
      <c r="L37" s="20">
        <v>45000</v>
      </c>
      <c r="M37" s="20"/>
      <c r="N37" s="20"/>
      <c r="O37" s="20"/>
      <c r="P37" s="26"/>
      <c r="Q37" s="20"/>
      <c r="R37" s="20"/>
      <c r="S37" s="20"/>
      <c r="T37" s="20"/>
      <c r="U37" s="20"/>
      <c r="V37" s="20"/>
      <c r="W37" s="20"/>
    </row>
    <row r="38" ht="18.75" customHeight="1" spans="1:23">
      <c r="A38" s="55" t="s">
        <v>56</v>
      </c>
      <c r="B38" s="55" t="s">
        <v>202</v>
      </c>
      <c r="C38" s="56" t="s">
        <v>203</v>
      </c>
      <c r="D38" s="55" t="s">
        <v>75</v>
      </c>
      <c r="E38" s="55" t="s">
        <v>74</v>
      </c>
      <c r="F38" s="55" t="s">
        <v>204</v>
      </c>
      <c r="G38" s="55" t="s">
        <v>205</v>
      </c>
      <c r="H38" s="20">
        <v>1170000</v>
      </c>
      <c r="I38" s="20"/>
      <c r="J38" s="20"/>
      <c r="K38" s="20"/>
      <c r="L38" s="20"/>
      <c r="M38" s="20"/>
      <c r="N38" s="20"/>
      <c r="O38" s="20"/>
      <c r="P38" s="26"/>
      <c r="Q38" s="20"/>
      <c r="R38" s="20">
        <v>1170000</v>
      </c>
      <c r="S38" s="20">
        <v>1170000</v>
      </c>
      <c r="T38" s="20"/>
      <c r="U38" s="20"/>
      <c r="V38" s="20"/>
      <c r="W38" s="20"/>
    </row>
    <row r="39" ht="24" customHeight="1" spans="1:23">
      <c r="A39" s="55" t="s">
        <v>56</v>
      </c>
      <c r="B39" s="55" t="s">
        <v>206</v>
      </c>
      <c r="C39" s="56" t="s">
        <v>207</v>
      </c>
      <c r="D39" s="55" t="s">
        <v>88</v>
      </c>
      <c r="E39" s="55" t="s">
        <v>89</v>
      </c>
      <c r="F39" s="55" t="s">
        <v>208</v>
      </c>
      <c r="G39" s="55" t="s">
        <v>209</v>
      </c>
      <c r="H39" s="20">
        <v>1100000</v>
      </c>
      <c r="I39" s="20"/>
      <c r="J39" s="20"/>
      <c r="K39" s="20"/>
      <c r="L39" s="20"/>
      <c r="M39" s="20"/>
      <c r="N39" s="20"/>
      <c r="O39" s="20"/>
      <c r="P39" s="26"/>
      <c r="Q39" s="20"/>
      <c r="R39" s="20">
        <v>1100000</v>
      </c>
      <c r="S39" s="20">
        <v>1100000</v>
      </c>
      <c r="T39" s="20"/>
      <c r="U39" s="20"/>
      <c r="V39" s="20"/>
      <c r="W39" s="20"/>
    </row>
    <row r="40" ht="24" customHeight="1" spans="1:23">
      <c r="A40" s="55" t="s">
        <v>56</v>
      </c>
      <c r="B40" s="55" t="s">
        <v>206</v>
      </c>
      <c r="C40" s="56" t="s">
        <v>207</v>
      </c>
      <c r="D40" s="55" t="s">
        <v>88</v>
      </c>
      <c r="E40" s="55" t="s">
        <v>89</v>
      </c>
      <c r="F40" s="55" t="s">
        <v>208</v>
      </c>
      <c r="G40" s="55" t="s">
        <v>209</v>
      </c>
      <c r="H40" s="20">
        <v>1500000</v>
      </c>
      <c r="I40" s="20"/>
      <c r="J40" s="20"/>
      <c r="K40" s="20"/>
      <c r="L40" s="20"/>
      <c r="M40" s="20"/>
      <c r="N40" s="20"/>
      <c r="O40" s="20"/>
      <c r="P40" s="26"/>
      <c r="Q40" s="20"/>
      <c r="R40" s="20">
        <v>1500000</v>
      </c>
      <c r="S40" s="20">
        <v>1500000</v>
      </c>
      <c r="T40" s="20"/>
      <c r="U40" s="20"/>
      <c r="V40" s="20"/>
      <c r="W40" s="20"/>
    </row>
    <row r="41" ht="24" customHeight="1" spans="1:23">
      <c r="A41" s="55" t="s">
        <v>56</v>
      </c>
      <c r="B41" s="55" t="s">
        <v>206</v>
      </c>
      <c r="C41" s="56" t="s">
        <v>207</v>
      </c>
      <c r="D41" s="55" t="s">
        <v>88</v>
      </c>
      <c r="E41" s="55" t="s">
        <v>89</v>
      </c>
      <c r="F41" s="55" t="s">
        <v>208</v>
      </c>
      <c r="G41" s="55" t="s">
        <v>209</v>
      </c>
      <c r="H41" s="20">
        <v>400000</v>
      </c>
      <c r="I41" s="20"/>
      <c r="J41" s="20"/>
      <c r="K41" s="20"/>
      <c r="L41" s="20"/>
      <c r="M41" s="20"/>
      <c r="N41" s="20"/>
      <c r="O41" s="20"/>
      <c r="P41" s="26"/>
      <c r="Q41" s="20"/>
      <c r="R41" s="20">
        <v>400000</v>
      </c>
      <c r="S41" s="20">
        <v>400000</v>
      </c>
      <c r="T41" s="20"/>
      <c r="U41" s="20"/>
      <c r="V41" s="20"/>
      <c r="W41" s="20"/>
    </row>
    <row r="42" ht="24" customHeight="1" spans="1:23">
      <c r="A42" s="55" t="s">
        <v>56</v>
      </c>
      <c r="B42" s="55" t="s">
        <v>206</v>
      </c>
      <c r="C42" s="56" t="s">
        <v>207</v>
      </c>
      <c r="D42" s="55" t="s">
        <v>88</v>
      </c>
      <c r="E42" s="55" t="s">
        <v>89</v>
      </c>
      <c r="F42" s="55" t="s">
        <v>210</v>
      </c>
      <c r="G42" s="55" t="s">
        <v>211</v>
      </c>
      <c r="H42" s="20">
        <v>200000</v>
      </c>
      <c r="I42" s="20"/>
      <c r="J42" s="20"/>
      <c r="K42" s="20"/>
      <c r="L42" s="20"/>
      <c r="M42" s="20"/>
      <c r="N42" s="20"/>
      <c r="O42" s="20"/>
      <c r="P42" s="26"/>
      <c r="Q42" s="20"/>
      <c r="R42" s="20">
        <v>200000</v>
      </c>
      <c r="S42" s="20">
        <v>200000</v>
      </c>
      <c r="T42" s="20"/>
      <c r="U42" s="20"/>
      <c r="V42" s="20"/>
      <c r="W42" s="20"/>
    </row>
    <row r="43" ht="24" customHeight="1" spans="1:23">
      <c r="A43" s="55" t="s">
        <v>56</v>
      </c>
      <c r="B43" s="55" t="s">
        <v>206</v>
      </c>
      <c r="C43" s="56" t="s">
        <v>207</v>
      </c>
      <c r="D43" s="55" t="s">
        <v>88</v>
      </c>
      <c r="E43" s="55" t="s">
        <v>89</v>
      </c>
      <c r="F43" s="55" t="s">
        <v>210</v>
      </c>
      <c r="G43" s="55" t="s">
        <v>211</v>
      </c>
      <c r="H43" s="20">
        <v>700000</v>
      </c>
      <c r="I43" s="20"/>
      <c r="J43" s="20"/>
      <c r="K43" s="20"/>
      <c r="L43" s="20"/>
      <c r="M43" s="20"/>
      <c r="N43" s="20"/>
      <c r="O43" s="20"/>
      <c r="P43" s="26"/>
      <c r="Q43" s="20"/>
      <c r="R43" s="20">
        <v>700000</v>
      </c>
      <c r="S43" s="20">
        <v>700000</v>
      </c>
      <c r="T43" s="20"/>
      <c r="U43" s="20"/>
      <c r="V43" s="20"/>
      <c r="W43" s="20"/>
    </row>
    <row r="44" ht="18.75" customHeight="1" spans="1:23">
      <c r="A44" s="14" t="s">
        <v>32</v>
      </c>
      <c r="B44" s="14"/>
      <c r="C44" s="14"/>
      <c r="D44" s="14"/>
      <c r="E44" s="14"/>
      <c r="F44" s="14"/>
      <c r="G44" s="14"/>
      <c r="H44" s="20">
        <v>12947688.68</v>
      </c>
      <c r="I44" s="20">
        <v>7877688.68</v>
      </c>
      <c r="J44" s="20"/>
      <c r="K44" s="20"/>
      <c r="L44" s="20">
        <v>7877688.68</v>
      </c>
      <c r="M44" s="20"/>
      <c r="N44" s="20"/>
      <c r="O44" s="20"/>
      <c r="P44" s="20"/>
      <c r="Q44" s="20"/>
      <c r="R44" s="20">
        <v>5070000</v>
      </c>
      <c r="S44" s="20">
        <v>5070000</v>
      </c>
      <c r="T44" s="20"/>
      <c r="U44" s="20"/>
      <c r="V44" s="20"/>
      <c r="W44" s="20"/>
    </row>
  </sheetData>
  <mergeCells count="30">
    <mergeCell ref="A3:W3"/>
    <mergeCell ref="A4:G4"/>
    <mergeCell ref="I5:W5"/>
    <mergeCell ref="I6:M6"/>
    <mergeCell ref="N6:P6"/>
    <mergeCell ref="R6:W6"/>
    <mergeCell ref="A44:G4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8"/>
  <sheetViews>
    <sheetView showZeros="0" workbookViewId="0">
      <pane ySplit="1" topLeftCell="A2" activePane="bottomLeft" state="frozen"/>
      <selection/>
      <selection pane="bottomLeft" activeCell="L22" sqref="L22"/>
    </sheetView>
  </sheetViews>
  <sheetFormatPr defaultColWidth="8.85" defaultRowHeight="15" customHeight="1"/>
  <cols>
    <col min="1" max="1" width="12" customWidth="1"/>
    <col min="2" max="2" width="17.5" customWidth="1"/>
    <col min="3" max="3" width="21.75" customWidth="1"/>
    <col min="4" max="4" width="27.125" customWidth="1"/>
    <col min="5" max="5" width="7" style="2" customWidth="1"/>
    <col min="6" max="6" width="11.125" style="2" customWidth="1"/>
    <col min="7" max="7" width="7.5" style="2" customWidth="1"/>
    <col min="8" max="8" width="12.375" customWidth="1"/>
    <col min="9" max="9" width="12.125" customWidth="1"/>
    <col min="10" max="10" width="4.625" customWidth="1"/>
    <col min="11" max="11" width="8" customWidth="1"/>
    <col min="12" max="12" width="5.625" customWidth="1"/>
    <col min="13" max="13" width="5.75" customWidth="1"/>
    <col min="14" max="14" width="5.125" customWidth="1"/>
    <col min="15" max="16" width="6.375" customWidth="1"/>
    <col min="17" max="17" width="5.75" customWidth="1"/>
    <col min="18" max="18" width="10.75" customWidth="1"/>
    <col min="19" max="19" width="11.125" customWidth="1"/>
    <col min="20" max="20" width="6.875" customWidth="1"/>
    <col min="21" max="21" width="5.75" customWidth="1"/>
    <col min="22" max="22" width="6.375" customWidth="1"/>
    <col min="23" max="23" width="5.25" customWidth="1"/>
  </cols>
  <sheetData>
    <row r="1" customHeight="1" spans="1:23">
      <c r="A1" s="3"/>
      <c r="B1" s="3"/>
      <c r="C1" s="3"/>
      <c r="D1" s="3"/>
      <c r="E1" s="3"/>
      <c r="F1" s="3"/>
      <c r="G1" s="3"/>
      <c r="H1" s="3"/>
      <c r="I1" s="3"/>
      <c r="J1" s="3"/>
      <c r="K1" s="3"/>
      <c r="L1" s="3"/>
      <c r="M1" s="3"/>
      <c r="N1" s="3"/>
      <c r="O1" s="3"/>
      <c r="P1" s="3"/>
      <c r="Q1" s="3"/>
      <c r="R1" s="3"/>
      <c r="S1" s="3"/>
      <c r="T1" s="3"/>
      <c r="U1" s="3"/>
      <c r="V1" s="3"/>
      <c r="W1" s="3"/>
    </row>
    <row r="2" ht="18.75" customHeight="1" spans="1:23">
      <c r="A2" s="4"/>
      <c r="B2" s="4"/>
      <c r="C2" s="4"/>
      <c r="D2" s="4"/>
      <c r="E2" s="53"/>
      <c r="F2" s="53"/>
      <c r="G2" s="53"/>
      <c r="H2" s="4"/>
      <c r="I2" s="4"/>
      <c r="J2" s="4"/>
      <c r="K2" s="4"/>
      <c r="L2" s="4"/>
      <c r="M2" s="4"/>
      <c r="N2" s="5"/>
      <c r="O2" s="5"/>
      <c r="P2" s="5"/>
      <c r="Q2" s="5"/>
      <c r="R2" s="5"/>
      <c r="S2" s="5"/>
      <c r="T2" s="5"/>
      <c r="U2" s="5"/>
      <c r="V2" s="5"/>
      <c r="W2" s="5" t="s">
        <v>212</v>
      </c>
    </row>
    <row r="3" ht="45" customHeight="1" spans="1:23">
      <c r="A3" s="6" t="s">
        <v>213</v>
      </c>
      <c r="B3" s="6"/>
      <c r="C3" s="6"/>
      <c r="D3" s="6"/>
      <c r="E3" s="6"/>
      <c r="F3" s="6"/>
      <c r="G3" s="6"/>
      <c r="H3" s="6"/>
      <c r="I3" s="6"/>
      <c r="J3" s="6"/>
      <c r="K3" s="6"/>
      <c r="L3" s="6"/>
      <c r="M3" s="6"/>
      <c r="N3" s="6"/>
      <c r="O3" s="6"/>
      <c r="P3" s="6"/>
      <c r="Q3" s="6"/>
      <c r="R3" s="6"/>
      <c r="S3" s="6"/>
      <c r="T3" s="6"/>
      <c r="U3" s="6"/>
      <c r="V3" s="6"/>
      <c r="W3" s="6"/>
    </row>
    <row r="4" s="1" customFormat="1" ht="18.75" customHeight="1" spans="1:23">
      <c r="A4" s="7" t="str">
        <f>"单位名称："&amp;"元江哈尼族彝族傣族自治县妇幼保健院"</f>
        <v>单位名称：元江哈尼族彝族傣族自治县妇幼保健院</v>
      </c>
      <c r="B4" s="7"/>
      <c r="C4" s="7"/>
      <c r="D4" s="7"/>
      <c r="E4" s="54"/>
      <c r="F4" s="54"/>
      <c r="G4" s="54"/>
      <c r="H4" s="7"/>
      <c r="I4" s="57"/>
      <c r="J4" s="57"/>
      <c r="K4" s="57"/>
      <c r="L4" s="57"/>
      <c r="M4" s="57"/>
      <c r="N4" s="5"/>
      <c r="O4" s="5"/>
      <c r="P4" s="5"/>
      <c r="Q4" s="5"/>
      <c r="R4" s="5"/>
      <c r="S4" s="5"/>
      <c r="T4" s="5"/>
      <c r="U4" s="5"/>
      <c r="V4" s="5"/>
      <c r="W4" s="5" t="s">
        <v>29</v>
      </c>
    </row>
    <row r="5" ht="18.75" customHeight="1" spans="1:23">
      <c r="A5" s="16" t="s">
        <v>214</v>
      </c>
      <c r="B5" s="16" t="s">
        <v>133</v>
      </c>
      <c r="C5" s="16" t="s">
        <v>134</v>
      </c>
      <c r="D5" s="16" t="s">
        <v>215</v>
      </c>
      <c r="E5" s="16" t="s">
        <v>135</v>
      </c>
      <c r="F5" s="16" t="s">
        <v>136</v>
      </c>
      <c r="G5" s="16" t="s">
        <v>216</v>
      </c>
      <c r="H5" s="16" t="s">
        <v>138</v>
      </c>
      <c r="I5" s="33" t="s">
        <v>32</v>
      </c>
      <c r="J5" s="33" t="s">
        <v>217</v>
      </c>
      <c r="K5" s="16"/>
      <c r="L5" s="16"/>
      <c r="M5" s="16"/>
      <c r="N5" s="16" t="s">
        <v>140</v>
      </c>
      <c r="O5" s="16"/>
      <c r="P5" s="16"/>
      <c r="Q5" s="16" t="s">
        <v>38</v>
      </c>
      <c r="R5" s="16" t="s">
        <v>62</v>
      </c>
      <c r="S5" s="16"/>
      <c r="T5" s="16"/>
      <c r="U5" s="16"/>
      <c r="V5" s="16"/>
      <c r="W5" s="16"/>
    </row>
    <row r="6" ht="18.75" customHeight="1" spans="1:23">
      <c r="A6" s="16"/>
      <c r="B6" s="16"/>
      <c r="C6" s="16"/>
      <c r="D6" s="16"/>
      <c r="E6" s="16"/>
      <c r="F6" s="16"/>
      <c r="G6" s="16"/>
      <c r="H6" s="16"/>
      <c r="I6" s="33" t="s">
        <v>141</v>
      </c>
      <c r="J6" s="33" t="s">
        <v>35</v>
      </c>
      <c r="K6" s="16"/>
      <c r="L6" s="16" t="s">
        <v>36</v>
      </c>
      <c r="M6" s="16" t="s">
        <v>37</v>
      </c>
      <c r="N6" s="16" t="s">
        <v>35</v>
      </c>
      <c r="O6" s="16" t="s">
        <v>36</v>
      </c>
      <c r="P6" s="16" t="s">
        <v>37</v>
      </c>
      <c r="Q6" s="16" t="s">
        <v>38</v>
      </c>
      <c r="R6" s="16" t="s">
        <v>34</v>
      </c>
      <c r="S6" s="16" t="s">
        <v>41</v>
      </c>
      <c r="T6" s="16" t="s">
        <v>42</v>
      </c>
      <c r="U6" s="16" t="s">
        <v>43</v>
      </c>
      <c r="V6" s="16" t="s">
        <v>44</v>
      </c>
      <c r="W6" s="16" t="s">
        <v>45</v>
      </c>
    </row>
    <row r="7" ht="18.75" customHeight="1" spans="1:23">
      <c r="A7" s="16"/>
      <c r="B7" s="16"/>
      <c r="C7" s="16"/>
      <c r="D7" s="16"/>
      <c r="E7" s="16"/>
      <c r="F7" s="16"/>
      <c r="G7" s="16"/>
      <c r="H7" s="16"/>
      <c r="I7" s="33"/>
      <c r="J7" s="33" t="s">
        <v>35</v>
      </c>
      <c r="K7" s="16"/>
      <c r="L7" s="16" t="s">
        <v>36</v>
      </c>
      <c r="M7" s="16" t="s">
        <v>37</v>
      </c>
      <c r="N7" s="16" t="s">
        <v>35</v>
      </c>
      <c r="O7" s="16" t="s">
        <v>36</v>
      </c>
      <c r="P7" s="16" t="s">
        <v>37</v>
      </c>
      <c r="Q7" s="16"/>
      <c r="R7" s="16" t="s">
        <v>34</v>
      </c>
      <c r="S7" s="16" t="s">
        <v>41</v>
      </c>
      <c r="T7" s="16" t="s">
        <v>42</v>
      </c>
      <c r="U7" s="16" t="s">
        <v>43</v>
      </c>
      <c r="V7" s="16" t="s">
        <v>44</v>
      </c>
      <c r="W7" s="16" t="s">
        <v>45</v>
      </c>
    </row>
    <row r="8" ht="36" customHeight="1" spans="1:23">
      <c r="A8" s="16"/>
      <c r="B8" s="16"/>
      <c r="C8" s="16"/>
      <c r="D8" s="16"/>
      <c r="E8" s="16"/>
      <c r="F8" s="16"/>
      <c r="G8" s="16"/>
      <c r="H8" s="16"/>
      <c r="I8" s="33"/>
      <c r="J8" s="33" t="s">
        <v>34</v>
      </c>
      <c r="K8" s="16" t="s">
        <v>218</v>
      </c>
      <c r="L8" s="16"/>
      <c r="M8" s="16"/>
      <c r="N8" s="16"/>
      <c r="O8" s="16"/>
      <c r="P8" s="16"/>
      <c r="Q8" s="16"/>
      <c r="R8" s="16"/>
      <c r="S8" s="16"/>
      <c r="T8" s="16"/>
      <c r="U8" s="16"/>
      <c r="V8" s="16"/>
      <c r="W8" s="16"/>
    </row>
    <row r="9" ht="18.75" customHeight="1" spans="1:23">
      <c r="A9" s="17" t="s">
        <v>46</v>
      </c>
      <c r="B9" s="17">
        <v>2</v>
      </c>
      <c r="C9" s="17">
        <v>3</v>
      </c>
      <c r="D9" s="17">
        <v>4</v>
      </c>
      <c r="E9" s="17">
        <v>5</v>
      </c>
      <c r="F9" s="17">
        <v>6</v>
      </c>
      <c r="G9" s="17">
        <v>7</v>
      </c>
      <c r="H9" s="17">
        <v>8</v>
      </c>
      <c r="I9" s="17">
        <v>9</v>
      </c>
      <c r="J9" s="17">
        <v>10</v>
      </c>
      <c r="K9" s="17">
        <v>11</v>
      </c>
      <c r="L9" s="17">
        <v>12</v>
      </c>
      <c r="M9" s="17">
        <v>13</v>
      </c>
      <c r="N9" s="17">
        <v>14</v>
      </c>
      <c r="O9" s="17">
        <v>15</v>
      </c>
      <c r="P9" s="17">
        <v>16</v>
      </c>
      <c r="Q9" s="17">
        <v>17</v>
      </c>
      <c r="R9" s="17">
        <v>18</v>
      </c>
      <c r="S9" s="17">
        <v>19</v>
      </c>
      <c r="T9" s="17">
        <v>20</v>
      </c>
      <c r="U9" s="17">
        <v>21</v>
      </c>
      <c r="V9" s="17">
        <v>22</v>
      </c>
      <c r="W9" s="17">
        <v>23</v>
      </c>
    </row>
    <row r="10" ht="18.75" customHeight="1" spans="1:23">
      <c r="A10" s="55"/>
      <c r="B10" s="55"/>
      <c r="C10" s="56" t="s">
        <v>219</v>
      </c>
      <c r="D10" s="55"/>
      <c r="E10" s="14"/>
      <c r="F10" s="14"/>
      <c r="G10" s="14"/>
      <c r="H10" s="55"/>
      <c r="I10" s="15">
        <v>2451800</v>
      </c>
      <c r="J10" s="15"/>
      <c r="K10" s="15"/>
      <c r="L10" s="15"/>
      <c r="M10" s="15"/>
      <c r="N10" s="15"/>
      <c r="O10" s="15"/>
      <c r="P10" s="15"/>
      <c r="Q10" s="15"/>
      <c r="R10" s="15">
        <v>2451800</v>
      </c>
      <c r="S10" s="15">
        <v>2451800</v>
      </c>
      <c r="T10" s="15"/>
      <c r="U10" s="15"/>
      <c r="V10" s="15"/>
      <c r="W10" s="15"/>
    </row>
    <row r="11" ht="18.75" customHeight="1" spans="1:23">
      <c r="A11" s="55" t="s">
        <v>220</v>
      </c>
      <c r="B11" s="55" t="s">
        <v>221</v>
      </c>
      <c r="C11" s="56" t="s">
        <v>219</v>
      </c>
      <c r="D11" s="55" t="s">
        <v>56</v>
      </c>
      <c r="E11" s="14" t="s">
        <v>88</v>
      </c>
      <c r="F11" s="14" t="s">
        <v>89</v>
      </c>
      <c r="G11" s="14" t="s">
        <v>175</v>
      </c>
      <c r="H11" s="55" t="s">
        <v>176</v>
      </c>
      <c r="I11" s="15">
        <v>15000</v>
      </c>
      <c r="J11" s="15"/>
      <c r="K11" s="15"/>
      <c r="L11" s="15"/>
      <c r="M11" s="15"/>
      <c r="N11" s="15"/>
      <c r="O11" s="15"/>
      <c r="P11" s="15"/>
      <c r="Q11" s="15"/>
      <c r="R11" s="15">
        <v>15000</v>
      </c>
      <c r="S11" s="15">
        <v>15000</v>
      </c>
      <c r="T11" s="15"/>
      <c r="U11" s="15"/>
      <c r="V11" s="15"/>
      <c r="W11" s="15"/>
    </row>
    <row r="12" ht="18.75" customHeight="1" spans="1:23">
      <c r="A12" s="55" t="s">
        <v>220</v>
      </c>
      <c r="B12" s="55" t="s">
        <v>221</v>
      </c>
      <c r="C12" s="56" t="s">
        <v>219</v>
      </c>
      <c r="D12" s="55" t="s">
        <v>56</v>
      </c>
      <c r="E12" s="14" t="s">
        <v>88</v>
      </c>
      <c r="F12" s="14" t="s">
        <v>89</v>
      </c>
      <c r="G12" s="14" t="s">
        <v>177</v>
      </c>
      <c r="H12" s="55" t="s">
        <v>178</v>
      </c>
      <c r="I12" s="15">
        <v>50000</v>
      </c>
      <c r="J12" s="15"/>
      <c r="K12" s="15"/>
      <c r="L12" s="15"/>
      <c r="M12" s="15"/>
      <c r="N12" s="15"/>
      <c r="O12" s="15"/>
      <c r="P12" s="26"/>
      <c r="Q12" s="15"/>
      <c r="R12" s="15">
        <v>50000</v>
      </c>
      <c r="S12" s="15">
        <v>50000</v>
      </c>
      <c r="T12" s="15"/>
      <c r="U12" s="15"/>
      <c r="V12" s="15"/>
      <c r="W12" s="15"/>
    </row>
    <row r="13" ht="18.75" customHeight="1" spans="1:23">
      <c r="A13" s="55" t="s">
        <v>220</v>
      </c>
      <c r="B13" s="55" t="s">
        <v>221</v>
      </c>
      <c r="C13" s="56" t="s">
        <v>219</v>
      </c>
      <c r="D13" s="55" t="s">
        <v>56</v>
      </c>
      <c r="E13" s="14" t="s">
        <v>88</v>
      </c>
      <c r="F13" s="14" t="s">
        <v>89</v>
      </c>
      <c r="G13" s="14" t="s">
        <v>210</v>
      </c>
      <c r="H13" s="55" t="s">
        <v>211</v>
      </c>
      <c r="I13" s="15">
        <v>150000</v>
      </c>
      <c r="J13" s="15"/>
      <c r="K13" s="15"/>
      <c r="L13" s="15"/>
      <c r="M13" s="15"/>
      <c r="N13" s="15"/>
      <c r="O13" s="15"/>
      <c r="P13" s="26"/>
      <c r="Q13" s="15"/>
      <c r="R13" s="15">
        <v>150000</v>
      </c>
      <c r="S13" s="15">
        <v>150000</v>
      </c>
      <c r="T13" s="15"/>
      <c r="U13" s="15"/>
      <c r="V13" s="15"/>
      <c r="W13" s="15"/>
    </row>
    <row r="14" ht="18.75" customHeight="1" spans="1:23">
      <c r="A14" s="55" t="s">
        <v>220</v>
      </c>
      <c r="B14" s="55" t="s">
        <v>221</v>
      </c>
      <c r="C14" s="56" t="s">
        <v>219</v>
      </c>
      <c r="D14" s="55" t="s">
        <v>56</v>
      </c>
      <c r="E14" s="14" t="s">
        <v>88</v>
      </c>
      <c r="F14" s="14" t="s">
        <v>89</v>
      </c>
      <c r="G14" s="14" t="s">
        <v>210</v>
      </c>
      <c r="H14" s="55" t="s">
        <v>211</v>
      </c>
      <c r="I14" s="15">
        <v>20000</v>
      </c>
      <c r="J14" s="15"/>
      <c r="K14" s="15"/>
      <c r="L14" s="15"/>
      <c r="M14" s="15"/>
      <c r="N14" s="15"/>
      <c r="O14" s="15"/>
      <c r="P14" s="26"/>
      <c r="Q14" s="15"/>
      <c r="R14" s="15">
        <v>20000</v>
      </c>
      <c r="S14" s="15">
        <v>20000</v>
      </c>
      <c r="T14" s="15"/>
      <c r="U14" s="15"/>
      <c r="V14" s="15"/>
      <c r="W14" s="15"/>
    </row>
    <row r="15" ht="18.75" customHeight="1" spans="1:23">
      <c r="A15" s="55" t="s">
        <v>220</v>
      </c>
      <c r="B15" s="55" t="s">
        <v>221</v>
      </c>
      <c r="C15" s="56" t="s">
        <v>219</v>
      </c>
      <c r="D15" s="55" t="s">
        <v>56</v>
      </c>
      <c r="E15" s="14" t="s">
        <v>88</v>
      </c>
      <c r="F15" s="14" t="s">
        <v>89</v>
      </c>
      <c r="G15" s="14" t="s">
        <v>222</v>
      </c>
      <c r="H15" s="55" t="s">
        <v>223</v>
      </c>
      <c r="I15" s="15">
        <v>40000</v>
      </c>
      <c r="J15" s="15"/>
      <c r="K15" s="15"/>
      <c r="L15" s="15"/>
      <c r="M15" s="15"/>
      <c r="N15" s="15"/>
      <c r="O15" s="15"/>
      <c r="P15" s="26"/>
      <c r="Q15" s="15"/>
      <c r="R15" s="15">
        <v>40000</v>
      </c>
      <c r="S15" s="15">
        <v>40000</v>
      </c>
      <c r="T15" s="15"/>
      <c r="U15" s="15"/>
      <c r="V15" s="15"/>
      <c r="W15" s="15"/>
    </row>
    <row r="16" ht="18.75" customHeight="1" spans="1:23">
      <c r="A16" s="55" t="s">
        <v>220</v>
      </c>
      <c r="B16" s="55" t="s">
        <v>221</v>
      </c>
      <c r="C16" s="56" t="s">
        <v>219</v>
      </c>
      <c r="D16" s="55" t="s">
        <v>56</v>
      </c>
      <c r="E16" s="14" t="s">
        <v>88</v>
      </c>
      <c r="F16" s="14" t="s">
        <v>89</v>
      </c>
      <c r="G16" s="14" t="s">
        <v>222</v>
      </c>
      <c r="H16" s="55" t="s">
        <v>223</v>
      </c>
      <c r="I16" s="15">
        <v>45000</v>
      </c>
      <c r="J16" s="15"/>
      <c r="K16" s="15"/>
      <c r="L16" s="15"/>
      <c r="M16" s="15"/>
      <c r="N16" s="15"/>
      <c r="O16" s="15"/>
      <c r="P16" s="26"/>
      <c r="Q16" s="15"/>
      <c r="R16" s="15">
        <v>45000</v>
      </c>
      <c r="S16" s="15">
        <v>45000</v>
      </c>
      <c r="T16" s="15"/>
      <c r="U16" s="15"/>
      <c r="V16" s="15"/>
      <c r="W16" s="15"/>
    </row>
    <row r="17" ht="18.75" customHeight="1" spans="1:23">
      <c r="A17" s="55" t="s">
        <v>220</v>
      </c>
      <c r="B17" s="55" t="s">
        <v>221</v>
      </c>
      <c r="C17" s="56" t="s">
        <v>219</v>
      </c>
      <c r="D17" s="55" t="s">
        <v>56</v>
      </c>
      <c r="E17" s="14" t="s">
        <v>88</v>
      </c>
      <c r="F17" s="14" t="s">
        <v>89</v>
      </c>
      <c r="G17" s="14" t="s">
        <v>222</v>
      </c>
      <c r="H17" s="55" t="s">
        <v>223</v>
      </c>
      <c r="I17" s="15">
        <v>15000</v>
      </c>
      <c r="J17" s="15"/>
      <c r="K17" s="15"/>
      <c r="L17" s="15"/>
      <c r="M17" s="15"/>
      <c r="N17" s="15"/>
      <c r="O17" s="15"/>
      <c r="P17" s="26"/>
      <c r="Q17" s="15"/>
      <c r="R17" s="15">
        <v>15000</v>
      </c>
      <c r="S17" s="15">
        <v>15000</v>
      </c>
      <c r="T17" s="15"/>
      <c r="U17" s="15"/>
      <c r="V17" s="15"/>
      <c r="W17" s="15"/>
    </row>
    <row r="18" ht="18.75" customHeight="1" spans="1:23">
      <c r="A18" s="55" t="s">
        <v>220</v>
      </c>
      <c r="B18" s="55" t="s">
        <v>221</v>
      </c>
      <c r="C18" s="56" t="s">
        <v>219</v>
      </c>
      <c r="D18" s="55" t="s">
        <v>56</v>
      </c>
      <c r="E18" s="14" t="s">
        <v>88</v>
      </c>
      <c r="F18" s="14" t="s">
        <v>89</v>
      </c>
      <c r="G18" s="14" t="s">
        <v>224</v>
      </c>
      <c r="H18" s="55" t="s">
        <v>225</v>
      </c>
      <c r="I18" s="15">
        <v>3000</v>
      </c>
      <c r="J18" s="15"/>
      <c r="K18" s="15"/>
      <c r="L18" s="15"/>
      <c r="M18" s="15"/>
      <c r="N18" s="15"/>
      <c r="O18" s="15"/>
      <c r="P18" s="26"/>
      <c r="Q18" s="15"/>
      <c r="R18" s="15">
        <v>3000</v>
      </c>
      <c r="S18" s="15">
        <v>3000</v>
      </c>
      <c r="T18" s="15"/>
      <c r="U18" s="15"/>
      <c r="V18" s="15"/>
      <c r="W18" s="15"/>
    </row>
    <row r="19" ht="18.75" customHeight="1" spans="1:23">
      <c r="A19" s="55" t="s">
        <v>220</v>
      </c>
      <c r="B19" s="55" t="s">
        <v>221</v>
      </c>
      <c r="C19" s="56" t="s">
        <v>219</v>
      </c>
      <c r="D19" s="55" t="s">
        <v>56</v>
      </c>
      <c r="E19" s="14" t="s">
        <v>88</v>
      </c>
      <c r="F19" s="14" t="s">
        <v>89</v>
      </c>
      <c r="G19" s="14" t="s">
        <v>224</v>
      </c>
      <c r="H19" s="55" t="s">
        <v>225</v>
      </c>
      <c r="I19" s="15">
        <v>1500</v>
      </c>
      <c r="J19" s="15"/>
      <c r="K19" s="15"/>
      <c r="L19" s="15"/>
      <c r="M19" s="15"/>
      <c r="N19" s="15"/>
      <c r="O19" s="15"/>
      <c r="P19" s="26"/>
      <c r="Q19" s="15"/>
      <c r="R19" s="15">
        <v>1500</v>
      </c>
      <c r="S19" s="15">
        <v>1500</v>
      </c>
      <c r="T19" s="15"/>
      <c r="U19" s="15"/>
      <c r="V19" s="15"/>
      <c r="W19" s="15"/>
    </row>
    <row r="20" ht="18.75" customHeight="1" spans="1:23">
      <c r="A20" s="55" t="s">
        <v>220</v>
      </c>
      <c r="B20" s="55" t="s">
        <v>221</v>
      </c>
      <c r="C20" s="56" t="s">
        <v>219</v>
      </c>
      <c r="D20" s="55" t="s">
        <v>56</v>
      </c>
      <c r="E20" s="14" t="s">
        <v>88</v>
      </c>
      <c r="F20" s="14" t="s">
        <v>89</v>
      </c>
      <c r="G20" s="14" t="s">
        <v>224</v>
      </c>
      <c r="H20" s="55" t="s">
        <v>225</v>
      </c>
      <c r="I20" s="15">
        <v>3000</v>
      </c>
      <c r="J20" s="15"/>
      <c r="K20" s="15"/>
      <c r="L20" s="15"/>
      <c r="M20" s="15"/>
      <c r="N20" s="15"/>
      <c r="O20" s="15"/>
      <c r="P20" s="26"/>
      <c r="Q20" s="15"/>
      <c r="R20" s="15">
        <v>3000</v>
      </c>
      <c r="S20" s="15">
        <v>3000</v>
      </c>
      <c r="T20" s="15"/>
      <c r="U20" s="15"/>
      <c r="V20" s="15"/>
      <c r="W20" s="15"/>
    </row>
    <row r="21" ht="18.75" customHeight="1" spans="1:23">
      <c r="A21" s="55" t="s">
        <v>220</v>
      </c>
      <c r="B21" s="55" t="s">
        <v>221</v>
      </c>
      <c r="C21" s="56" t="s">
        <v>219</v>
      </c>
      <c r="D21" s="55" t="s">
        <v>56</v>
      </c>
      <c r="E21" s="14" t="s">
        <v>88</v>
      </c>
      <c r="F21" s="14" t="s">
        <v>89</v>
      </c>
      <c r="G21" s="14" t="s">
        <v>224</v>
      </c>
      <c r="H21" s="55" t="s">
        <v>225</v>
      </c>
      <c r="I21" s="15">
        <v>1500</v>
      </c>
      <c r="J21" s="15"/>
      <c r="K21" s="15"/>
      <c r="L21" s="15"/>
      <c r="M21" s="15"/>
      <c r="N21" s="15"/>
      <c r="O21" s="15"/>
      <c r="P21" s="26"/>
      <c r="Q21" s="15"/>
      <c r="R21" s="15">
        <v>1500</v>
      </c>
      <c r="S21" s="15">
        <v>1500</v>
      </c>
      <c r="T21" s="15"/>
      <c r="U21" s="15"/>
      <c r="V21" s="15"/>
      <c r="W21" s="15"/>
    </row>
    <row r="22" ht="18.75" customHeight="1" spans="1:23">
      <c r="A22" s="55" t="s">
        <v>220</v>
      </c>
      <c r="B22" s="55" t="s">
        <v>221</v>
      </c>
      <c r="C22" s="56" t="s">
        <v>219</v>
      </c>
      <c r="D22" s="55" t="s">
        <v>56</v>
      </c>
      <c r="E22" s="14" t="s">
        <v>88</v>
      </c>
      <c r="F22" s="14" t="s">
        <v>89</v>
      </c>
      <c r="G22" s="14" t="s">
        <v>224</v>
      </c>
      <c r="H22" s="55" t="s">
        <v>225</v>
      </c>
      <c r="I22" s="15">
        <v>3000</v>
      </c>
      <c r="J22" s="15"/>
      <c r="K22" s="15"/>
      <c r="L22" s="15"/>
      <c r="M22" s="15"/>
      <c r="N22" s="15"/>
      <c r="O22" s="15"/>
      <c r="P22" s="26"/>
      <c r="Q22" s="15"/>
      <c r="R22" s="15">
        <v>3000</v>
      </c>
      <c r="S22" s="15">
        <v>3000</v>
      </c>
      <c r="T22" s="15"/>
      <c r="U22" s="15"/>
      <c r="V22" s="15"/>
      <c r="W22" s="15"/>
    </row>
    <row r="23" ht="18.75" customHeight="1" spans="1:23">
      <c r="A23" s="55" t="s">
        <v>220</v>
      </c>
      <c r="B23" s="55" t="s">
        <v>221</v>
      </c>
      <c r="C23" s="56" t="s">
        <v>219</v>
      </c>
      <c r="D23" s="55" t="s">
        <v>56</v>
      </c>
      <c r="E23" s="14" t="s">
        <v>88</v>
      </c>
      <c r="F23" s="14" t="s">
        <v>89</v>
      </c>
      <c r="G23" s="14" t="s">
        <v>224</v>
      </c>
      <c r="H23" s="55" t="s">
        <v>225</v>
      </c>
      <c r="I23" s="15">
        <v>60000</v>
      </c>
      <c r="J23" s="15"/>
      <c r="K23" s="15"/>
      <c r="L23" s="15"/>
      <c r="M23" s="15"/>
      <c r="N23" s="15"/>
      <c r="O23" s="15"/>
      <c r="P23" s="26"/>
      <c r="Q23" s="15"/>
      <c r="R23" s="15">
        <v>60000</v>
      </c>
      <c r="S23" s="15">
        <v>60000</v>
      </c>
      <c r="T23" s="15"/>
      <c r="U23" s="15"/>
      <c r="V23" s="15"/>
      <c r="W23" s="15"/>
    </row>
    <row r="24" ht="18.75" customHeight="1" spans="1:23">
      <c r="A24" s="55" t="s">
        <v>220</v>
      </c>
      <c r="B24" s="55" t="s">
        <v>221</v>
      </c>
      <c r="C24" s="56" t="s">
        <v>219</v>
      </c>
      <c r="D24" s="55" t="s">
        <v>56</v>
      </c>
      <c r="E24" s="14" t="s">
        <v>88</v>
      </c>
      <c r="F24" s="14" t="s">
        <v>89</v>
      </c>
      <c r="G24" s="14" t="s">
        <v>224</v>
      </c>
      <c r="H24" s="55" t="s">
        <v>225</v>
      </c>
      <c r="I24" s="15">
        <v>60000</v>
      </c>
      <c r="J24" s="15"/>
      <c r="K24" s="15"/>
      <c r="L24" s="15"/>
      <c r="M24" s="15"/>
      <c r="N24" s="15"/>
      <c r="O24" s="15"/>
      <c r="P24" s="26"/>
      <c r="Q24" s="15"/>
      <c r="R24" s="15">
        <v>60000</v>
      </c>
      <c r="S24" s="15">
        <v>60000</v>
      </c>
      <c r="T24" s="15"/>
      <c r="U24" s="15"/>
      <c r="V24" s="15"/>
      <c r="W24" s="15"/>
    </row>
    <row r="25" ht="18.75" customHeight="1" spans="1:23">
      <c r="A25" s="55" t="s">
        <v>220</v>
      </c>
      <c r="B25" s="55" t="s">
        <v>221</v>
      </c>
      <c r="C25" s="56" t="s">
        <v>219</v>
      </c>
      <c r="D25" s="55" t="s">
        <v>56</v>
      </c>
      <c r="E25" s="14" t="s">
        <v>88</v>
      </c>
      <c r="F25" s="14" t="s">
        <v>89</v>
      </c>
      <c r="G25" s="14" t="s">
        <v>224</v>
      </c>
      <c r="H25" s="55" t="s">
        <v>225</v>
      </c>
      <c r="I25" s="15">
        <v>9000</v>
      </c>
      <c r="J25" s="15"/>
      <c r="K25" s="15"/>
      <c r="L25" s="15"/>
      <c r="M25" s="15"/>
      <c r="N25" s="15"/>
      <c r="O25" s="15"/>
      <c r="P25" s="26"/>
      <c r="Q25" s="15"/>
      <c r="R25" s="15">
        <v>9000</v>
      </c>
      <c r="S25" s="15">
        <v>9000</v>
      </c>
      <c r="T25" s="15"/>
      <c r="U25" s="15"/>
      <c r="V25" s="15"/>
      <c r="W25" s="15"/>
    </row>
    <row r="26" ht="18.75" customHeight="1" spans="1:23">
      <c r="A26" s="55" t="s">
        <v>220</v>
      </c>
      <c r="B26" s="55" t="s">
        <v>221</v>
      </c>
      <c r="C26" s="56" t="s">
        <v>219</v>
      </c>
      <c r="D26" s="55" t="s">
        <v>56</v>
      </c>
      <c r="E26" s="14" t="s">
        <v>88</v>
      </c>
      <c r="F26" s="14" t="s">
        <v>89</v>
      </c>
      <c r="G26" s="14" t="s">
        <v>224</v>
      </c>
      <c r="H26" s="55" t="s">
        <v>225</v>
      </c>
      <c r="I26" s="15">
        <v>2000</v>
      </c>
      <c r="J26" s="15"/>
      <c r="K26" s="15"/>
      <c r="L26" s="15"/>
      <c r="M26" s="15"/>
      <c r="N26" s="15"/>
      <c r="O26" s="15"/>
      <c r="P26" s="26"/>
      <c r="Q26" s="15"/>
      <c r="R26" s="15">
        <v>2000</v>
      </c>
      <c r="S26" s="15">
        <v>2000</v>
      </c>
      <c r="T26" s="15"/>
      <c r="U26" s="15"/>
      <c r="V26" s="15"/>
      <c r="W26" s="15"/>
    </row>
    <row r="27" ht="18.75" customHeight="1" spans="1:23">
      <c r="A27" s="55" t="s">
        <v>220</v>
      </c>
      <c r="B27" s="55" t="s">
        <v>221</v>
      </c>
      <c r="C27" s="56" t="s">
        <v>219</v>
      </c>
      <c r="D27" s="55" t="s">
        <v>56</v>
      </c>
      <c r="E27" s="14" t="s">
        <v>88</v>
      </c>
      <c r="F27" s="14" t="s">
        <v>89</v>
      </c>
      <c r="G27" s="14" t="s">
        <v>224</v>
      </c>
      <c r="H27" s="55" t="s">
        <v>225</v>
      </c>
      <c r="I27" s="15">
        <v>15000</v>
      </c>
      <c r="J27" s="15"/>
      <c r="K27" s="15"/>
      <c r="L27" s="15"/>
      <c r="M27" s="15"/>
      <c r="N27" s="15"/>
      <c r="O27" s="15"/>
      <c r="P27" s="26"/>
      <c r="Q27" s="15"/>
      <c r="R27" s="15">
        <v>15000</v>
      </c>
      <c r="S27" s="15">
        <v>15000</v>
      </c>
      <c r="T27" s="15"/>
      <c r="U27" s="15"/>
      <c r="V27" s="15"/>
      <c r="W27" s="15"/>
    </row>
    <row r="28" ht="18.75" customHeight="1" spans="1:23">
      <c r="A28" s="55" t="s">
        <v>220</v>
      </c>
      <c r="B28" s="55" t="s">
        <v>221</v>
      </c>
      <c r="C28" s="56" t="s">
        <v>219</v>
      </c>
      <c r="D28" s="55" t="s">
        <v>56</v>
      </c>
      <c r="E28" s="14" t="s">
        <v>88</v>
      </c>
      <c r="F28" s="14" t="s">
        <v>89</v>
      </c>
      <c r="G28" s="14" t="s">
        <v>226</v>
      </c>
      <c r="H28" s="55" t="s">
        <v>227</v>
      </c>
      <c r="I28" s="15">
        <v>50000</v>
      </c>
      <c r="J28" s="15"/>
      <c r="K28" s="15"/>
      <c r="L28" s="15"/>
      <c r="M28" s="15"/>
      <c r="N28" s="15"/>
      <c r="O28" s="15"/>
      <c r="P28" s="26"/>
      <c r="Q28" s="15"/>
      <c r="R28" s="15">
        <v>50000</v>
      </c>
      <c r="S28" s="15">
        <v>50000</v>
      </c>
      <c r="T28" s="15"/>
      <c r="U28" s="15"/>
      <c r="V28" s="15"/>
      <c r="W28" s="15"/>
    </row>
    <row r="29" ht="18.75" customHeight="1" spans="1:23">
      <c r="A29" s="55" t="s">
        <v>220</v>
      </c>
      <c r="B29" s="55" t="s">
        <v>221</v>
      </c>
      <c r="C29" s="56" t="s">
        <v>219</v>
      </c>
      <c r="D29" s="55" t="s">
        <v>56</v>
      </c>
      <c r="E29" s="14" t="s">
        <v>88</v>
      </c>
      <c r="F29" s="14" t="s">
        <v>89</v>
      </c>
      <c r="G29" s="14" t="s">
        <v>226</v>
      </c>
      <c r="H29" s="55" t="s">
        <v>227</v>
      </c>
      <c r="I29" s="15">
        <v>6000</v>
      </c>
      <c r="J29" s="15"/>
      <c r="K29" s="15"/>
      <c r="L29" s="15"/>
      <c r="M29" s="15"/>
      <c r="N29" s="15"/>
      <c r="O29" s="15"/>
      <c r="P29" s="26"/>
      <c r="Q29" s="15"/>
      <c r="R29" s="15">
        <v>6000</v>
      </c>
      <c r="S29" s="15">
        <v>6000</v>
      </c>
      <c r="T29" s="15"/>
      <c r="U29" s="15"/>
      <c r="V29" s="15"/>
      <c r="W29" s="15"/>
    </row>
    <row r="30" ht="18.75" customHeight="1" spans="1:23">
      <c r="A30" s="55" t="s">
        <v>220</v>
      </c>
      <c r="B30" s="55" t="s">
        <v>221</v>
      </c>
      <c r="C30" s="56" t="s">
        <v>219</v>
      </c>
      <c r="D30" s="55" t="s">
        <v>56</v>
      </c>
      <c r="E30" s="14" t="s">
        <v>88</v>
      </c>
      <c r="F30" s="14" t="s">
        <v>89</v>
      </c>
      <c r="G30" s="14" t="s">
        <v>226</v>
      </c>
      <c r="H30" s="55" t="s">
        <v>227</v>
      </c>
      <c r="I30" s="15">
        <v>3000</v>
      </c>
      <c r="J30" s="15"/>
      <c r="K30" s="15"/>
      <c r="L30" s="15"/>
      <c r="M30" s="15"/>
      <c r="N30" s="15"/>
      <c r="O30" s="15"/>
      <c r="P30" s="26"/>
      <c r="Q30" s="15"/>
      <c r="R30" s="15">
        <v>3000</v>
      </c>
      <c r="S30" s="15">
        <v>3000</v>
      </c>
      <c r="T30" s="15"/>
      <c r="U30" s="15"/>
      <c r="V30" s="15"/>
      <c r="W30" s="15"/>
    </row>
    <row r="31" ht="18.75" customHeight="1" spans="1:23">
      <c r="A31" s="55" t="s">
        <v>220</v>
      </c>
      <c r="B31" s="55" t="s">
        <v>221</v>
      </c>
      <c r="C31" s="56" t="s">
        <v>219</v>
      </c>
      <c r="D31" s="55" t="s">
        <v>56</v>
      </c>
      <c r="E31" s="14" t="s">
        <v>88</v>
      </c>
      <c r="F31" s="14" t="s">
        <v>89</v>
      </c>
      <c r="G31" s="14" t="s">
        <v>226</v>
      </c>
      <c r="H31" s="55" t="s">
        <v>227</v>
      </c>
      <c r="I31" s="15">
        <v>50000</v>
      </c>
      <c r="J31" s="15"/>
      <c r="K31" s="15"/>
      <c r="L31" s="15"/>
      <c r="M31" s="15"/>
      <c r="N31" s="15"/>
      <c r="O31" s="15"/>
      <c r="P31" s="26"/>
      <c r="Q31" s="15"/>
      <c r="R31" s="15">
        <v>50000</v>
      </c>
      <c r="S31" s="15">
        <v>50000</v>
      </c>
      <c r="T31" s="15"/>
      <c r="U31" s="15"/>
      <c r="V31" s="15"/>
      <c r="W31" s="15"/>
    </row>
    <row r="32" ht="18.75" customHeight="1" spans="1:23">
      <c r="A32" s="55" t="s">
        <v>220</v>
      </c>
      <c r="B32" s="55" t="s">
        <v>221</v>
      </c>
      <c r="C32" s="56" t="s">
        <v>219</v>
      </c>
      <c r="D32" s="55" t="s">
        <v>56</v>
      </c>
      <c r="E32" s="14" t="s">
        <v>88</v>
      </c>
      <c r="F32" s="14" t="s">
        <v>89</v>
      </c>
      <c r="G32" s="14" t="s">
        <v>226</v>
      </c>
      <c r="H32" s="55" t="s">
        <v>227</v>
      </c>
      <c r="I32" s="15">
        <v>300000</v>
      </c>
      <c r="J32" s="15"/>
      <c r="K32" s="15"/>
      <c r="L32" s="15"/>
      <c r="M32" s="15"/>
      <c r="N32" s="15"/>
      <c r="O32" s="15"/>
      <c r="P32" s="26"/>
      <c r="Q32" s="15"/>
      <c r="R32" s="15">
        <v>300000</v>
      </c>
      <c r="S32" s="15">
        <v>300000</v>
      </c>
      <c r="T32" s="15"/>
      <c r="U32" s="15"/>
      <c r="V32" s="15"/>
      <c r="W32" s="15"/>
    </row>
    <row r="33" ht="18.75" customHeight="1" spans="1:23">
      <c r="A33" s="55" t="s">
        <v>220</v>
      </c>
      <c r="B33" s="55" t="s">
        <v>221</v>
      </c>
      <c r="C33" s="56" t="s">
        <v>219</v>
      </c>
      <c r="D33" s="55" t="s">
        <v>56</v>
      </c>
      <c r="E33" s="14" t="s">
        <v>88</v>
      </c>
      <c r="F33" s="14" t="s">
        <v>89</v>
      </c>
      <c r="G33" s="14" t="s">
        <v>226</v>
      </c>
      <c r="H33" s="55" t="s">
        <v>227</v>
      </c>
      <c r="I33" s="15">
        <v>120000</v>
      </c>
      <c r="J33" s="15"/>
      <c r="K33" s="15"/>
      <c r="L33" s="15"/>
      <c r="M33" s="15"/>
      <c r="N33" s="15"/>
      <c r="O33" s="15"/>
      <c r="P33" s="26"/>
      <c r="Q33" s="15"/>
      <c r="R33" s="15">
        <v>120000</v>
      </c>
      <c r="S33" s="15">
        <v>120000</v>
      </c>
      <c r="T33" s="15"/>
      <c r="U33" s="15"/>
      <c r="V33" s="15"/>
      <c r="W33" s="15"/>
    </row>
    <row r="34" ht="18.75" customHeight="1" spans="1:23">
      <c r="A34" s="55" t="s">
        <v>220</v>
      </c>
      <c r="B34" s="55" t="s">
        <v>221</v>
      </c>
      <c r="C34" s="56" t="s">
        <v>219</v>
      </c>
      <c r="D34" s="55" t="s">
        <v>56</v>
      </c>
      <c r="E34" s="14" t="s">
        <v>88</v>
      </c>
      <c r="F34" s="14" t="s">
        <v>89</v>
      </c>
      <c r="G34" s="14" t="s">
        <v>226</v>
      </c>
      <c r="H34" s="55" t="s">
        <v>227</v>
      </c>
      <c r="I34" s="15">
        <v>400000</v>
      </c>
      <c r="J34" s="15"/>
      <c r="K34" s="15"/>
      <c r="L34" s="15"/>
      <c r="M34" s="15"/>
      <c r="N34" s="15"/>
      <c r="O34" s="15"/>
      <c r="P34" s="26"/>
      <c r="Q34" s="15"/>
      <c r="R34" s="15">
        <v>400000</v>
      </c>
      <c r="S34" s="15">
        <v>400000</v>
      </c>
      <c r="T34" s="15"/>
      <c r="U34" s="15"/>
      <c r="V34" s="15"/>
      <c r="W34" s="15"/>
    </row>
    <row r="35" ht="18.75" customHeight="1" spans="1:23">
      <c r="A35" s="55" t="s">
        <v>220</v>
      </c>
      <c r="B35" s="55" t="s">
        <v>221</v>
      </c>
      <c r="C35" s="56" t="s">
        <v>219</v>
      </c>
      <c r="D35" s="55" t="s">
        <v>56</v>
      </c>
      <c r="E35" s="14" t="s">
        <v>88</v>
      </c>
      <c r="F35" s="14" t="s">
        <v>89</v>
      </c>
      <c r="G35" s="14" t="s">
        <v>226</v>
      </c>
      <c r="H35" s="55" t="s">
        <v>227</v>
      </c>
      <c r="I35" s="15">
        <v>10000</v>
      </c>
      <c r="J35" s="15"/>
      <c r="K35" s="15"/>
      <c r="L35" s="15"/>
      <c r="M35" s="15"/>
      <c r="N35" s="15"/>
      <c r="O35" s="15"/>
      <c r="P35" s="26"/>
      <c r="Q35" s="15"/>
      <c r="R35" s="15">
        <v>10000</v>
      </c>
      <c r="S35" s="15">
        <v>10000</v>
      </c>
      <c r="T35" s="15"/>
      <c r="U35" s="15"/>
      <c r="V35" s="15"/>
      <c r="W35" s="15"/>
    </row>
    <row r="36" ht="18.75" customHeight="1" spans="1:23">
      <c r="A36" s="55" t="s">
        <v>220</v>
      </c>
      <c r="B36" s="55" t="s">
        <v>221</v>
      </c>
      <c r="C36" s="56" t="s">
        <v>219</v>
      </c>
      <c r="D36" s="55" t="s">
        <v>56</v>
      </c>
      <c r="E36" s="14" t="s">
        <v>88</v>
      </c>
      <c r="F36" s="14" t="s">
        <v>89</v>
      </c>
      <c r="G36" s="14" t="s">
        <v>226</v>
      </c>
      <c r="H36" s="55" t="s">
        <v>227</v>
      </c>
      <c r="I36" s="15">
        <v>20000</v>
      </c>
      <c r="J36" s="15"/>
      <c r="K36" s="15"/>
      <c r="L36" s="15"/>
      <c r="M36" s="15"/>
      <c r="N36" s="15"/>
      <c r="O36" s="15"/>
      <c r="P36" s="26"/>
      <c r="Q36" s="15"/>
      <c r="R36" s="15">
        <v>20000</v>
      </c>
      <c r="S36" s="15">
        <v>20000</v>
      </c>
      <c r="T36" s="15"/>
      <c r="U36" s="15"/>
      <c r="V36" s="15"/>
      <c r="W36" s="15"/>
    </row>
    <row r="37" ht="18.75" customHeight="1" spans="1:23">
      <c r="A37" s="55" t="s">
        <v>220</v>
      </c>
      <c r="B37" s="55" t="s">
        <v>221</v>
      </c>
      <c r="C37" s="56" t="s">
        <v>219</v>
      </c>
      <c r="D37" s="55" t="s">
        <v>56</v>
      </c>
      <c r="E37" s="14" t="s">
        <v>88</v>
      </c>
      <c r="F37" s="14" t="s">
        <v>89</v>
      </c>
      <c r="G37" s="14" t="s">
        <v>226</v>
      </c>
      <c r="H37" s="55" t="s">
        <v>227</v>
      </c>
      <c r="I37" s="15">
        <v>100000</v>
      </c>
      <c r="J37" s="15"/>
      <c r="K37" s="15"/>
      <c r="L37" s="15"/>
      <c r="M37" s="15"/>
      <c r="N37" s="15"/>
      <c r="O37" s="15"/>
      <c r="P37" s="26"/>
      <c r="Q37" s="15"/>
      <c r="R37" s="15">
        <v>100000</v>
      </c>
      <c r="S37" s="15">
        <v>100000</v>
      </c>
      <c r="T37" s="15"/>
      <c r="U37" s="15"/>
      <c r="V37" s="15"/>
      <c r="W37" s="15"/>
    </row>
    <row r="38" ht="18.75" customHeight="1" spans="1:23">
      <c r="A38" s="55" t="s">
        <v>220</v>
      </c>
      <c r="B38" s="55" t="s">
        <v>221</v>
      </c>
      <c r="C38" s="56" t="s">
        <v>219</v>
      </c>
      <c r="D38" s="55" t="s">
        <v>56</v>
      </c>
      <c r="E38" s="14" t="s">
        <v>88</v>
      </c>
      <c r="F38" s="14" t="s">
        <v>89</v>
      </c>
      <c r="G38" s="14" t="s">
        <v>226</v>
      </c>
      <c r="H38" s="55" t="s">
        <v>227</v>
      </c>
      <c r="I38" s="15">
        <v>10000</v>
      </c>
      <c r="J38" s="15"/>
      <c r="K38" s="15"/>
      <c r="L38" s="15"/>
      <c r="M38" s="15"/>
      <c r="N38" s="15"/>
      <c r="O38" s="15"/>
      <c r="P38" s="26"/>
      <c r="Q38" s="15"/>
      <c r="R38" s="15">
        <v>10000</v>
      </c>
      <c r="S38" s="15">
        <v>10000</v>
      </c>
      <c r="T38" s="15"/>
      <c r="U38" s="15"/>
      <c r="V38" s="15"/>
      <c r="W38" s="15"/>
    </row>
    <row r="39" ht="18.75" customHeight="1" spans="1:23">
      <c r="A39" s="55" t="s">
        <v>220</v>
      </c>
      <c r="B39" s="55" t="s">
        <v>221</v>
      </c>
      <c r="C39" s="56" t="s">
        <v>219</v>
      </c>
      <c r="D39" s="55" t="s">
        <v>56</v>
      </c>
      <c r="E39" s="14" t="s">
        <v>88</v>
      </c>
      <c r="F39" s="14" t="s">
        <v>89</v>
      </c>
      <c r="G39" s="14" t="s">
        <v>226</v>
      </c>
      <c r="H39" s="55" t="s">
        <v>227</v>
      </c>
      <c r="I39" s="15">
        <v>30000</v>
      </c>
      <c r="J39" s="15"/>
      <c r="K39" s="15"/>
      <c r="L39" s="15"/>
      <c r="M39" s="15"/>
      <c r="N39" s="15"/>
      <c r="O39" s="15"/>
      <c r="P39" s="26"/>
      <c r="Q39" s="15"/>
      <c r="R39" s="15">
        <v>30000</v>
      </c>
      <c r="S39" s="15">
        <v>30000</v>
      </c>
      <c r="T39" s="15"/>
      <c r="U39" s="15"/>
      <c r="V39" s="15"/>
      <c r="W39" s="15"/>
    </row>
    <row r="40" ht="18.75" customHeight="1" spans="1:23">
      <c r="A40" s="55" t="s">
        <v>220</v>
      </c>
      <c r="B40" s="55" t="s">
        <v>221</v>
      </c>
      <c r="C40" s="56" t="s">
        <v>219</v>
      </c>
      <c r="D40" s="55" t="s">
        <v>56</v>
      </c>
      <c r="E40" s="14" t="s">
        <v>88</v>
      </c>
      <c r="F40" s="14" t="s">
        <v>89</v>
      </c>
      <c r="G40" s="14" t="s">
        <v>226</v>
      </c>
      <c r="H40" s="55" t="s">
        <v>227</v>
      </c>
      <c r="I40" s="15">
        <v>140000</v>
      </c>
      <c r="J40" s="15"/>
      <c r="K40" s="15"/>
      <c r="L40" s="15"/>
      <c r="M40" s="15"/>
      <c r="N40" s="15"/>
      <c r="O40" s="15"/>
      <c r="P40" s="26"/>
      <c r="Q40" s="15"/>
      <c r="R40" s="15">
        <v>140000</v>
      </c>
      <c r="S40" s="15">
        <v>140000</v>
      </c>
      <c r="T40" s="15"/>
      <c r="U40" s="15"/>
      <c r="V40" s="15"/>
      <c r="W40" s="15"/>
    </row>
    <row r="41" ht="18.75" customHeight="1" spans="1:23">
      <c r="A41" s="55" t="s">
        <v>220</v>
      </c>
      <c r="B41" s="55" t="s">
        <v>221</v>
      </c>
      <c r="C41" s="56" t="s">
        <v>219</v>
      </c>
      <c r="D41" s="55" t="s">
        <v>56</v>
      </c>
      <c r="E41" s="14" t="s">
        <v>88</v>
      </c>
      <c r="F41" s="14" t="s">
        <v>89</v>
      </c>
      <c r="G41" s="14" t="s">
        <v>226</v>
      </c>
      <c r="H41" s="55" t="s">
        <v>227</v>
      </c>
      <c r="I41" s="15">
        <v>30000</v>
      </c>
      <c r="J41" s="15"/>
      <c r="K41" s="15"/>
      <c r="L41" s="15"/>
      <c r="M41" s="15"/>
      <c r="N41" s="15"/>
      <c r="O41" s="15"/>
      <c r="P41" s="26"/>
      <c r="Q41" s="15"/>
      <c r="R41" s="15">
        <v>30000</v>
      </c>
      <c r="S41" s="15">
        <v>30000</v>
      </c>
      <c r="T41" s="15"/>
      <c r="U41" s="15"/>
      <c r="V41" s="15"/>
      <c r="W41" s="15"/>
    </row>
    <row r="42" ht="18.75" customHeight="1" spans="1:23">
      <c r="A42" s="55" t="s">
        <v>220</v>
      </c>
      <c r="B42" s="55" t="s">
        <v>221</v>
      </c>
      <c r="C42" s="56" t="s">
        <v>219</v>
      </c>
      <c r="D42" s="55" t="s">
        <v>56</v>
      </c>
      <c r="E42" s="14" t="s">
        <v>88</v>
      </c>
      <c r="F42" s="14" t="s">
        <v>89</v>
      </c>
      <c r="G42" s="14" t="s">
        <v>226</v>
      </c>
      <c r="H42" s="55" t="s">
        <v>227</v>
      </c>
      <c r="I42" s="15">
        <v>40000</v>
      </c>
      <c r="J42" s="15"/>
      <c r="K42" s="15"/>
      <c r="L42" s="15"/>
      <c r="M42" s="15"/>
      <c r="N42" s="15"/>
      <c r="O42" s="15"/>
      <c r="P42" s="26"/>
      <c r="Q42" s="15"/>
      <c r="R42" s="15">
        <v>40000</v>
      </c>
      <c r="S42" s="15">
        <v>40000</v>
      </c>
      <c r="T42" s="15"/>
      <c r="U42" s="15"/>
      <c r="V42" s="15"/>
      <c r="W42" s="15"/>
    </row>
    <row r="43" ht="18.75" customHeight="1" spans="1:23">
      <c r="A43" s="55" t="s">
        <v>220</v>
      </c>
      <c r="B43" s="55" t="s">
        <v>221</v>
      </c>
      <c r="C43" s="56" t="s">
        <v>219</v>
      </c>
      <c r="D43" s="55" t="s">
        <v>56</v>
      </c>
      <c r="E43" s="14" t="s">
        <v>88</v>
      </c>
      <c r="F43" s="14" t="s">
        <v>89</v>
      </c>
      <c r="G43" s="14" t="s">
        <v>226</v>
      </c>
      <c r="H43" s="55" t="s">
        <v>227</v>
      </c>
      <c r="I43" s="15">
        <v>5000</v>
      </c>
      <c r="J43" s="15"/>
      <c r="K43" s="15"/>
      <c r="L43" s="15"/>
      <c r="M43" s="15"/>
      <c r="N43" s="15"/>
      <c r="O43" s="15"/>
      <c r="P43" s="26"/>
      <c r="Q43" s="15"/>
      <c r="R43" s="15">
        <v>5000</v>
      </c>
      <c r="S43" s="15">
        <v>5000</v>
      </c>
      <c r="T43" s="15"/>
      <c r="U43" s="15"/>
      <c r="V43" s="15"/>
      <c r="W43" s="15"/>
    </row>
    <row r="44" ht="18.75" customHeight="1" spans="1:23">
      <c r="A44" s="55" t="s">
        <v>220</v>
      </c>
      <c r="B44" s="55" t="s">
        <v>221</v>
      </c>
      <c r="C44" s="56" t="s">
        <v>219</v>
      </c>
      <c r="D44" s="55" t="s">
        <v>56</v>
      </c>
      <c r="E44" s="14" t="s">
        <v>88</v>
      </c>
      <c r="F44" s="14" t="s">
        <v>89</v>
      </c>
      <c r="G44" s="14" t="s">
        <v>226</v>
      </c>
      <c r="H44" s="55" t="s">
        <v>227</v>
      </c>
      <c r="I44" s="15">
        <v>5000</v>
      </c>
      <c r="J44" s="15"/>
      <c r="K44" s="15"/>
      <c r="L44" s="15"/>
      <c r="M44" s="15"/>
      <c r="N44" s="15"/>
      <c r="O44" s="15"/>
      <c r="P44" s="26"/>
      <c r="Q44" s="15"/>
      <c r="R44" s="15">
        <v>5000</v>
      </c>
      <c r="S44" s="15">
        <v>5000</v>
      </c>
      <c r="T44" s="15"/>
      <c r="U44" s="15"/>
      <c r="V44" s="15"/>
      <c r="W44" s="15"/>
    </row>
    <row r="45" ht="18.75" customHeight="1" spans="1:23">
      <c r="A45" s="55" t="s">
        <v>220</v>
      </c>
      <c r="B45" s="55" t="s">
        <v>221</v>
      </c>
      <c r="C45" s="56" t="s">
        <v>219</v>
      </c>
      <c r="D45" s="55" t="s">
        <v>56</v>
      </c>
      <c r="E45" s="14" t="s">
        <v>88</v>
      </c>
      <c r="F45" s="14" t="s">
        <v>89</v>
      </c>
      <c r="G45" s="14" t="s">
        <v>226</v>
      </c>
      <c r="H45" s="55" t="s">
        <v>227</v>
      </c>
      <c r="I45" s="15">
        <v>20000</v>
      </c>
      <c r="J45" s="15"/>
      <c r="K45" s="15"/>
      <c r="L45" s="15"/>
      <c r="M45" s="15"/>
      <c r="N45" s="15"/>
      <c r="O45" s="15"/>
      <c r="P45" s="26"/>
      <c r="Q45" s="15"/>
      <c r="R45" s="15">
        <v>20000</v>
      </c>
      <c r="S45" s="15">
        <v>20000</v>
      </c>
      <c r="T45" s="15"/>
      <c r="U45" s="15"/>
      <c r="V45" s="15"/>
      <c r="W45" s="15"/>
    </row>
    <row r="46" ht="18.75" customHeight="1" spans="1:23">
      <c r="A46" s="55" t="s">
        <v>220</v>
      </c>
      <c r="B46" s="55" t="s">
        <v>221</v>
      </c>
      <c r="C46" s="56" t="s">
        <v>219</v>
      </c>
      <c r="D46" s="55" t="s">
        <v>56</v>
      </c>
      <c r="E46" s="14" t="s">
        <v>88</v>
      </c>
      <c r="F46" s="14" t="s">
        <v>89</v>
      </c>
      <c r="G46" s="14" t="s">
        <v>226</v>
      </c>
      <c r="H46" s="55" t="s">
        <v>227</v>
      </c>
      <c r="I46" s="15">
        <v>80000</v>
      </c>
      <c r="J46" s="15"/>
      <c r="K46" s="15"/>
      <c r="L46" s="15"/>
      <c r="M46" s="15"/>
      <c r="N46" s="15"/>
      <c r="O46" s="15"/>
      <c r="P46" s="26"/>
      <c r="Q46" s="15"/>
      <c r="R46" s="15">
        <v>80000</v>
      </c>
      <c r="S46" s="15">
        <v>80000</v>
      </c>
      <c r="T46" s="15"/>
      <c r="U46" s="15"/>
      <c r="V46" s="15"/>
      <c r="W46" s="15"/>
    </row>
    <row r="47" ht="18.75" customHeight="1" spans="1:23">
      <c r="A47" s="55" t="s">
        <v>220</v>
      </c>
      <c r="B47" s="55" t="s">
        <v>221</v>
      </c>
      <c r="C47" s="56" t="s">
        <v>219</v>
      </c>
      <c r="D47" s="55" t="s">
        <v>56</v>
      </c>
      <c r="E47" s="14" t="s">
        <v>88</v>
      </c>
      <c r="F47" s="14" t="s">
        <v>89</v>
      </c>
      <c r="G47" s="14" t="s">
        <v>226</v>
      </c>
      <c r="H47" s="55" t="s">
        <v>227</v>
      </c>
      <c r="I47" s="15">
        <v>60000</v>
      </c>
      <c r="J47" s="15"/>
      <c r="K47" s="15"/>
      <c r="L47" s="15"/>
      <c r="M47" s="15"/>
      <c r="N47" s="15"/>
      <c r="O47" s="15"/>
      <c r="P47" s="26"/>
      <c r="Q47" s="15"/>
      <c r="R47" s="15">
        <v>60000</v>
      </c>
      <c r="S47" s="15">
        <v>60000</v>
      </c>
      <c r="T47" s="15"/>
      <c r="U47" s="15"/>
      <c r="V47" s="15"/>
      <c r="W47" s="15"/>
    </row>
    <row r="48" ht="18.75" customHeight="1" spans="1:23">
      <c r="A48" s="55" t="s">
        <v>220</v>
      </c>
      <c r="B48" s="55" t="s">
        <v>221</v>
      </c>
      <c r="C48" s="56" t="s">
        <v>219</v>
      </c>
      <c r="D48" s="55" t="s">
        <v>56</v>
      </c>
      <c r="E48" s="14" t="s">
        <v>88</v>
      </c>
      <c r="F48" s="14" t="s">
        <v>89</v>
      </c>
      <c r="G48" s="14" t="s">
        <v>226</v>
      </c>
      <c r="H48" s="55" t="s">
        <v>227</v>
      </c>
      <c r="I48" s="15">
        <v>50000</v>
      </c>
      <c r="J48" s="15"/>
      <c r="K48" s="15"/>
      <c r="L48" s="15"/>
      <c r="M48" s="15"/>
      <c r="N48" s="15"/>
      <c r="O48" s="15"/>
      <c r="P48" s="26"/>
      <c r="Q48" s="15"/>
      <c r="R48" s="15">
        <v>50000</v>
      </c>
      <c r="S48" s="15">
        <v>50000</v>
      </c>
      <c r="T48" s="15"/>
      <c r="U48" s="15"/>
      <c r="V48" s="15"/>
      <c r="W48" s="15"/>
    </row>
    <row r="49" ht="18.75" customHeight="1" spans="1:23">
      <c r="A49" s="55" t="s">
        <v>220</v>
      </c>
      <c r="B49" s="55" t="s">
        <v>221</v>
      </c>
      <c r="C49" s="56" t="s">
        <v>219</v>
      </c>
      <c r="D49" s="55" t="s">
        <v>56</v>
      </c>
      <c r="E49" s="14" t="s">
        <v>88</v>
      </c>
      <c r="F49" s="14" t="s">
        <v>89</v>
      </c>
      <c r="G49" s="14" t="s">
        <v>226</v>
      </c>
      <c r="H49" s="55" t="s">
        <v>227</v>
      </c>
      <c r="I49" s="15">
        <v>150000</v>
      </c>
      <c r="J49" s="15"/>
      <c r="K49" s="15"/>
      <c r="L49" s="15"/>
      <c r="M49" s="15"/>
      <c r="N49" s="15"/>
      <c r="O49" s="15"/>
      <c r="P49" s="26"/>
      <c r="Q49" s="15"/>
      <c r="R49" s="15">
        <v>150000</v>
      </c>
      <c r="S49" s="15">
        <v>150000</v>
      </c>
      <c r="T49" s="15"/>
      <c r="U49" s="15"/>
      <c r="V49" s="15"/>
      <c r="W49" s="15"/>
    </row>
    <row r="50" ht="18.75" customHeight="1" spans="1:23">
      <c r="A50" s="55" t="s">
        <v>220</v>
      </c>
      <c r="B50" s="55" t="s">
        <v>221</v>
      </c>
      <c r="C50" s="56" t="s">
        <v>219</v>
      </c>
      <c r="D50" s="55" t="s">
        <v>56</v>
      </c>
      <c r="E50" s="14" t="s">
        <v>88</v>
      </c>
      <c r="F50" s="14" t="s">
        <v>89</v>
      </c>
      <c r="G50" s="14" t="s">
        <v>226</v>
      </c>
      <c r="H50" s="55" t="s">
        <v>227</v>
      </c>
      <c r="I50" s="15">
        <v>15000</v>
      </c>
      <c r="J50" s="15"/>
      <c r="K50" s="15"/>
      <c r="L50" s="15"/>
      <c r="M50" s="15"/>
      <c r="N50" s="15"/>
      <c r="O50" s="15"/>
      <c r="P50" s="26"/>
      <c r="Q50" s="15"/>
      <c r="R50" s="15">
        <v>15000</v>
      </c>
      <c r="S50" s="15">
        <v>15000</v>
      </c>
      <c r="T50" s="15"/>
      <c r="U50" s="15"/>
      <c r="V50" s="15"/>
      <c r="W50" s="15"/>
    </row>
    <row r="51" ht="18.75" customHeight="1" spans="1:23">
      <c r="A51" s="55" t="s">
        <v>220</v>
      </c>
      <c r="B51" s="55" t="s">
        <v>221</v>
      </c>
      <c r="C51" s="56" t="s">
        <v>219</v>
      </c>
      <c r="D51" s="55" t="s">
        <v>56</v>
      </c>
      <c r="E51" s="14" t="s">
        <v>88</v>
      </c>
      <c r="F51" s="14" t="s">
        <v>89</v>
      </c>
      <c r="G51" s="14" t="s">
        <v>226</v>
      </c>
      <c r="H51" s="55" t="s">
        <v>227</v>
      </c>
      <c r="I51" s="15">
        <v>30000</v>
      </c>
      <c r="J51" s="15"/>
      <c r="K51" s="15"/>
      <c r="L51" s="15"/>
      <c r="M51" s="15"/>
      <c r="N51" s="15"/>
      <c r="O51" s="15"/>
      <c r="P51" s="26"/>
      <c r="Q51" s="15"/>
      <c r="R51" s="15">
        <v>30000</v>
      </c>
      <c r="S51" s="15">
        <v>30000</v>
      </c>
      <c r="T51" s="15"/>
      <c r="U51" s="15"/>
      <c r="V51" s="15"/>
      <c r="W51" s="15"/>
    </row>
    <row r="52" ht="18.75" customHeight="1" spans="1:23">
      <c r="A52" s="55" t="s">
        <v>220</v>
      </c>
      <c r="B52" s="55" t="s">
        <v>221</v>
      </c>
      <c r="C52" s="56" t="s">
        <v>219</v>
      </c>
      <c r="D52" s="55" t="s">
        <v>56</v>
      </c>
      <c r="E52" s="14" t="s">
        <v>88</v>
      </c>
      <c r="F52" s="14" t="s">
        <v>89</v>
      </c>
      <c r="G52" s="14" t="s">
        <v>228</v>
      </c>
      <c r="H52" s="55" t="s">
        <v>229</v>
      </c>
      <c r="I52" s="15">
        <v>100000</v>
      </c>
      <c r="J52" s="15"/>
      <c r="K52" s="15"/>
      <c r="L52" s="15"/>
      <c r="M52" s="15"/>
      <c r="N52" s="15"/>
      <c r="O52" s="15"/>
      <c r="P52" s="26"/>
      <c r="Q52" s="15"/>
      <c r="R52" s="15">
        <v>100000</v>
      </c>
      <c r="S52" s="15">
        <v>100000</v>
      </c>
      <c r="T52" s="15"/>
      <c r="U52" s="15"/>
      <c r="V52" s="15"/>
      <c r="W52" s="15"/>
    </row>
    <row r="53" ht="18.75" customHeight="1" spans="1:23">
      <c r="A53" s="55" t="s">
        <v>220</v>
      </c>
      <c r="B53" s="55" t="s">
        <v>221</v>
      </c>
      <c r="C53" s="56" t="s">
        <v>219</v>
      </c>
      <c r="D53" s="55" t="s">
        <v>56</v>
      </c>
      <c r="E53" s="14" t="s">
        <v>88</v>
      </c>
      <c r="F53" s="14" t="s">
        <v>89</v>
      </c>
      <c r="G53" s="14" t="s">
        <v>230</v>
      </c>
      <c r="H53" s="55" t="s">
        <v>231</v>
      </c>
      <c r="I53" s="15">
        <v>7500</v>
      </c>
      <c r="J53" s="15"/>
      <c r="K53" s="15"/>
      <c r="L53" s="15"/>
      <c r="M53" s="15"/>
      <c r="N53" s="15"/>
      <c r="O53" s="15"/>
      <c r="P53" s="26"/>
      <c r="Q53" s="15"/>
      <c r="R53" s="15">
        <v>7500</v>
      </c>
      <c r="S53" s="15">
        <v>7500</v>
      </c>
      <c r="T53" s="15"/>
      <c r="U53" s="15"/>
      <c r="V53" s="15"/>
      <c r="W53" s="15"/>
    </row>
    <row r="54" ht="18.75" customHeight="1" spans="1:23">
      <c r="A54" s="55" t="s">
        <v>220</v>
      </c>
      <c r="B54" s="55" t="s">
        <v>221</v>
      </c>
      <c r="C54" s="56" t="s">
        <v>219</v>
      </c>
      <c r="D54" s="55" t="s">
        <v>56</v>
      </c>
      <c r="E54" s="14" t="s">
        <v>88</v>
      </c>
      <c r="F54" s="14" t="s">
        <v>89</v>
      </c>
      <c r="G54" s="14" t="s">
        <v>230</v>
      </c>
      <c r="H54" s="55" t="s">
        <v>231</v>
      </c>
      <c r="I54" s="15">
        <v>15000</v>
      </c>
      <c r="J54" s="15"/>
      <c r="K54" s="15"/>
      <c r="L54" s="15"/>
      <c r="M54" s="15"/>
      <c r="N54" s="15"/>
      <c r="O54" s="15"/>
      <c r="P54" s="26"/>
      <c r="Q54" s="15"/>
      <c r="R54" s="15">
        <v>15000</v>
      </c>
      <c r="S54" s="15">
        <v>15000</v>
      </c>
      <c r="T54" s="15"/>
      <c r="U54" s="15"/>
      <c r="V54" s="15"/>
      <c r="W54" s="15"/>
    </row>
    <row r="55" ht="18.75" customHeight="1" spans="1:23">
      <c r="A55" s="55" t="s">
        <v>220</v>
      </c>
      <c r="B55" s="55" t="s">
        <v>221</v>
      </c>
      <c r="C55" s="56" t="s">
        <v>219</v>
      </c>
      <c r="D55" s="55" t="s">
        <v>56</v>
      </c>
      <c r="E55" s="14" t="s">
        <v>88</v>
      </c>
      <c r="F55" s="14" t="s">
        <v>89</v>
      </c>
      <c r="G55" s="14" t="s">
        <v>230</v>
      </c>
      <c r="H55" s="55" t="s">
        <v>231</v>
      </c>
      <c r="I55" s="15">
        <v>3000</v>
      </c>
      <c r="J55" s="15"/>
      <c r="K55" s="15"/>
      <c r="L55" s="15"/>
      <c r="M55" s="15"/>
      <c r="N55" s="15"/>
      <c r="O55" s="15"/>
      <c r="P55" s="26"/>
      <c r="Q55" s="15"/>
      <c r="R55" s="15">
        <v>3000</v>
      </c>
      <c r="S55" s="15">
        <v>3000</v>
      </c>
      <c r="T55" s="15"/>
      <c r="U55" s="15"/>
      <c r="V55" s="15"/>
      <c r="W55" s="15"/>
    </row>
    <row r="56" ht="18.75" customHeight="1" spans="1:23">
      <c r="A56" s="55" t="s">
        <v>220</v>
      </c>
      <c r="B56" s="55" t="s">
        <v>221</v>
      </c>
      <c r="C56" s="56" t="s">
        <v>219</v>
      </c>
      <c r="D56" s="55" t="s">
        <v>56</v>
      </c>
      <c r="E56" s="14" t="s">
        <v>88</v>
      </c>
      <c r="F56" s="14" t="s">
        <v>89</v>
      </c>
      <c r="G56" s="14" t="s">
        <v>230</v>
      </c>
      <c r="H56" s="55" t="s">
        <v>231</v>
      </c>
      <c r="I56" s="15">
        <v>10000</v>
      </c>
      <c r="J56" s="15"/>
      <c r="K56" s="15"/>
      <c r="L56" s="15"/>
      <c r="M56" s="15"/>
      <c r="N56" s="15"/>
      <c r="O56" s="15"/>
      <c r="P56" s="26"/>
      <c r="Q56" s="15"/>
      <c r="R56" s="15">
        <v>10000</v>
      </c>
      <c r="S56" s="15">
        <v>10000</v>
      </c>
      <c r="T56" s="15"/>
      <c r="U56" s="15"/>
      <c r="V56" s="15"/>
      <c r="W56" s="15"/>
    </row>
    <row r="57" ht="18.75" customHeight="1" spans="1:23">
      <c r="A57" s="55" t="s">
        <v>220</v>
      </c>
      <c r="B57" s="55" t="s">
        <v>221</v>
      </c>
      <c r="C57" s="56" t="s">
        <v>219</v>
      </c>
      <c r="D57" s="55" t="s">
        <v>56</v>
      </c>
      <c r="E57" s="14" t="s">
        <v>88</v>
      </c>
      <c r="F57" s="14" t="s">
        <v>89</v>
      </c>
      <c r="G57" s="14" t="s">
        <v>230</v>
      </c>
      <c r="H57" s="55" t="s">
        <v>231</v>
      </c>
      <c r="I57" s="15">
        <v>10000</v>
      </c>
      <c r="J57" s="15"/>
      <c r="K57" s="15"/>
      <c r="L57" s="15"/>
      <c r="M57" s="15"/>
      <c r="N57" s="15"/>
      <c r="O57" s="15"/>
      <c r="P57" s="26"/>
      <c r="Q57" s="15"/>
      <c r="R57" s="15">
        <v>10000</v>
      </c>
      <c r="S57" s="15">
        <v>10000</v>
      </c>
      <c r="T57" s="15"/>
      <c r="U57" s="15"/>
      <c r="V57" s="15"/>
      <c r="W57" s="15"/>
    </row>
    <row r="58" ht="18.75" customHeight="1" spans="1:23">
      <c r="A58" s="55" t="s">
        <v>220</v>
      </c>
      <c r="B58" s="55" t="s">
        <v>221</v>
      </c>
      <c r="C58" s="56" t="s">
        <v>219</v>
      </c>
      <c r="D58" s="55" t="s">
        <v>56</v>
      </c>
      <c r="E58" s="14" t="s">
        <v>88</v>
      </c>
      <c r="F58" s="14" t="s">
        <v>89</v>
      </c>
      <c r="G58" s="14" t="s">
        <v>230</v>
      </c>
      <c r="H58" s="55" t="s">
        <v>231</v>
      </c>
      <c r="I58" s="15">
        <v>10000</v>
      </c>
      <c r="J58" s="15"/>
      <c r="K58" s="15"/>
      <c r="L58" s="15"/>
      <c r="M58" s="15"/>
      <c r="N58" s="15"/>
      <c r="O58" s="15"/>
      <c r="P58" s="26"/>
      <c r="Q58" s="15"/>
      <c r="R58" s="15">
        <v>10000</v>
      </c>
      <c r="S58" s="15">
        <v>10000</v>
      </c>
      <c r="T58" s="15"/>
      <c r="U58" s="15"/>
      <c r="V58" s="15"/>
      <c r="W58" s="15"/>
    </row>
    <row r="59" ht="18.75" customHeight="1" spans="1:23">
      <c r="A59" s="55" t="s">
        <v>220</v>
      </c>
      <c r="B59" s="55" t="s">
        <v>221</v>
      </c>
      <c r="C59" s="56" t="s">
        <v>219</v>
      </c>
      <c r="D59" s="55" t="s">
        <v>56</v>
      </c>
      <c r="E59" s="14" t="s">
        <v>88</v>
      </c>
      <c r="F59" s="14" t="s">
        <v>89</v>
      </c>
      <c r="G59" s="14" t="s">
        <v>230</v>
      </c>
      <c r="H59" s="55" t="s">
        <v>231</v>
      </c>
      <c r="I59" s="15">
        <v>16000</v>
      </c>
      <c r="J59" s="15"/>
      <c r="K59" s="15"/>
      <c r="L59" s="15"/>
      <c r="M59" s="15"/>
      <c r="N59" s="15"/>
      <c r="O59" s="15"/>
      <c r="P59" s="26"/>
      <c r="Q59" s="15"/>
      <c r="R59" s="15">
        <v>16000</v>
      </c>
      <c r="S59" s="15">
        <v>16000</v>
      </c>
      <c r="T59" s="15"/>
      <c r="U59" s="15"/>
      <c r="V59" s="15"/>
      <c r="W59" s="15"/>
    </row>
    <row r="60" ht="18.75" customHeight="1" spans="1:23">
      <c r="A60" s="55" t="s">
        <v>220</v>
      </c>
      <c r="B60" s="55" t="s">
        <v>221</v>
      </c>
      <c r="C60" s="56" t="s">
        <v>219</v>
      </c>
      <c r="D60" s="55" t="s">
        <v>56</v>
      </c>
      <c r="E60" s="14" t="s">
        <v>88</v>
      </c>
      <c r="F60" s="14" t="s">
        <v>89</v>
      </c>
      <c r="G60" s="14" t="s">
        <v>230</v>
      </c>
      <c r="H60" s="55" t="s">
        <v>231</v>
      </c>
      <c r="I60" s="15">
        <v>1000</v>
      </c>
      <c r="J60" s="15"/>
      <c r="K60" s="15"/>
      <c r="L60" s="15"/>
      <c r="M60" s="15"/>
      <c r="N60" s="15"/>
      <c r="O60" s="15"/>
      <c r="P60" s="26"/>
      <c r="Q60" s="15"/>
      <c r="R60" s="15">
        <v>1000</v>
      </c>
      <c r="S60" s="15">
        <v>1000</v>
      </c>
      <c r="T60" s="15"/>
      <c r="U60" s="15"/>
      <c r="V60" s="15"/>
      <c r="W60" s="15"/>
    </row>
    <row r="61" ht="18.75" customHeight="1" spans="1:23">
      <c r="A61" s="55" t="s">
        <v>220</v>
      </c>
      <c r="B61" s="55" t="s">
        <v>221</v>
      </c>
      <c r="C61" s="56" t="s">
        <v>219</v>
      </c>
      <c r="D61" s="55" t="s">
        <v>56</v>
      </c>
      <c r="E61" s="14" t="s">
        <v>88</v>
      </c>
      <c r="F61" s="14" t="s">
        <v>89</v>
      </c>
      <c r="G61" s="14" t="s">
        <v>230</v>
      </c>
      <c r="H61" s="55" t="s">
        <v>231</v>
      </c>
      <c r="I61" s="15">
        <v>4000</v>
      </c>
      <c r="J61" s="15"/>
      <c r="K61" s="15"/>
      <c r="L61" s="15"/>
      <c r="M61" s="15"/>
      <c r="N61" s="15"/>
      <c r="O61" s="15"/>
      <c r="P61" s="26"/>
      <c r="Q61" s="15"/>
      <c r="R61" s="15">
        <v>4000</v>
      </c>
      <c r="S61" s="15">
        <v>4000</v>
      </c>
      <c r="T61" s="15"/>
      <c r="U61" s="15"/>
      <c r="V61" s="15"/>
      <c r="W61" s="15"/>
    </row>
    <row r="62" ht="18.75" customHeight="1" spans="1:23">
      <c r="A62" s="55" t="s">
        <v>220</v>
      </c>
      <c r="B62" s="55" t="s">
        <v>221</v>
      </c>
      <c r="C62" s="56" t="s">
        <v>219</v>
      </c>
      <c r="D62" s="55" t="s">
        <v>56</v>
      </c>
      <c r="E62" s="14" t="s">
        <v>88</v>
      </c>
      <c r="F62" s="14" t="s">
        <v>89</v>
      </c>
      <c r="G62" s="14" t="s">
        <v>230</v>
      </c>
      <c r="H62" s="55" t="s">
        <v>231</v>
      </c>
      <c r="I62" s="15">
        <v>5000</v>
      </c>
      <c r="J62" s="15"/>
      <c r="K62" s="15"/>
      <c r="L62" s="15"/>
      <c r="M62" s="15"/>
      <c r="N62" s="15"/>
      <c r="O62" s="15"/>
      <c r="P62" s="26"/>
      <c r="Q62" s="15"/>
      <c r="R62" s="15">
        <v>5000</v>
      </c>
      <c r="S62" s="15">
        <v>5000</v>
      </c>
      <c r="T62" s="15"/>
      <c r="U62" s="15"/>
      <c r="V62" s="15"/>
      <c r="W62" s="15"/>
    </row>
    <row r="63" ht="18.75" customHeight="1" spans="1:23">
      <c r="A63" s="55" t="s">
        <v>220</v>
      </c>
      <c r="B63" s="55" t="s">
        <v>221</v>
      </c>
      <c r="C63" s="56" t="s">
        <v>219</v>
      </c>
      <c r="D63" s="55" t="s">
        <v>56</v>
      </c>
      <c r="E63" s="14" t="s">
        <v>88</v>
      </c>
      <c r="F63" s="14" t="s">
        <v>89</v>
      </c>
      <c r="G63" s="14" t="s">
        <v>230</v>
      </c>
      <c r="H63" s="55" t="s">
        <v>231</v>
      </c>
      <c r="I63" s="15">
        <v>20000</v>
      </c>
      <c r="J63" s="15"/>
      <c r="K63" s="15"/>
      <c r="L63" s="15"/>
      <c r="M63" s="15"/>
      <c r="N63" s="15"/>
      <c r="O63" s="15"/>
      <c r="P63" s="26"/>
      <c r="Q63" s="15"/>
      <c r="R63" s="15">
        <v>20000</v>
      </c>
      <c r="S63" s="15">
        <v>20000</v>
      </c>
      <c r="T63" s="15"/>
      <c r="U63" s="15"/>
      <c r="V63" s="15"/>
      <c r="W63" s="15"/>
    </row>
    <row r="64" ht="18.75" customHeight="1" spans="1:23">
      <c r="A64" s="55" t="s">
        <v>220</v>
      </c>
      <c r="B64" s="55" t="s">
        <v>221</v>
      </c>
      <c r="C64" s="56" t="s">
        <v>219</v>
      </c>
      <c r="D64" s="55" t="s">
        <v>56</v>
      </c>
      <c r="E64" s="14" t="s">
        <v>88</v>
      </c>
      <c r="F64" s="14" t="s">
        <v>89</v>
      </c>
      <c r="G64" s="14" t="s">
        <v>230</v>
      </c>
      <c r="H64" s="55" t="s">
        <v>231</v>
      </c>
      <c r="I64" s="15">
        <v>6000</v>
      </c>
      <c r="J64" s="15"/>
      <c r="K64" s="15"/>
      <c r="L64" s="15"/>
      <c r="M64" s="15"/>
      <c r="N64" s="15"/>
      <c r="O64" s="15"/>
      <c r="P64" s="26"/>
      <c r="Q64" s="15"/>
      <c r="R64" s="15">
        <v>6000</v>
      </c>
      <c r="S64" s="15">
        <v>6000</v>
      </c>
      <c r="T64" s="15"/>
      <c r="U64" s="15"/>
      <c r="V64" s="15"/>
      <c r="W64" s="15"/>
    </row>
    <row r="65" ht="18.75" customHeight="1" spans="1:23">
      <c r="A65" s="55" t="s">
        <v>220</v>
      </c>
      <c r="B65" s="55" t="s">
        <v>221</v>
      </c>
      <c r="C65" s="56" t="s">
        <v>219</v>
      </c>
      <c r="D65" s="55" t="s">
        <v>56</v>
      </c>
      <c r="E65" s="14" t="s">
        <v>88</v>
      </c>
      <c r="F65" s="14" t="s">
        <v>89</v>
      </c>
      <c r="G65" s="14" t="s">
        <v>232</v>
      </c>
      <c r="H65" s="55" t="s">
        <v>69</v>
      </c>
      <c r="I65" s="15">
        <v>7800</v>
      </c>
      <c r="J65" s="15"/>
      <c r="K65" s="15"/>
      <c r="L65" s="15"/>
      <c r="M65" s="15"/>
      <c r="N65" s="15"/>
      <c r="O65" s="15"/>
      <c r="P65" s="26"/>
      <c r="Q65" s="15"/>
      <c r="R65" s="15">
        <v>7800</v>
      </c>
      <c r="S65" s="15">
        <v>7800</v>
      </c>
      <c r="T65" s="15"/>
      <c r="U65" s="15"/>
      <c r="V65" s="15"/>
      <c r="W65" s="15"/>
    </row>
    <row r="66" ht="18.75" customHeight="1" spans="1:23">
      <c r="A66" s="55" t="s">
        <v>220</v>
      </c>
      <c r="B66" s="55" t="s">
        <v>221</v>
      </c>
      <c r="C66" s="56" t="s">
        <v>219</v>
      </c>
      <c r="D66" s="55" t="s">
        <v>56</v>
      </c>
      <c r="E66" s="14" t="s">
        <v>88</v>
      </c>
      <c r="F66" s="14" t="s">
        <v>89</v>
      </c>
      <c r="G66" s="14" t="s">
        <v>232</v>
      </c>
      <c r="H66" s="55" t="s">
        <v>69</v>
      </c>
      <c r="I66" s="15">
        <v>16500</v>
      </c>
      <c r="J66" s="15"/>
      <c r="K66" s="15"/>
      <c r="L66" s="15"/>
      <c r="M66" s="15"/>
      <c r="N66" s="15"/>
      <c r="O66" s="15"/>
      <c r="P66" s="26"/>
      <c r="Q66" s="15"/>
      <c r="R66" s="15">
        <v>16500</v>
      </c>
      <c r="S66" s="15">
        <v>16500</v>
      </c>
      <c r="T66" s="15"/>
      <c r="U66" s="15"/>
      <c r="V66" s="15"/>
      <c r="W66" s="15"/>
    </row>
    <row r="67" ht="18.75" customHeight="1" spans="1:23">
      <c r="A67" s="55" t="s">
        <v>220</v>
      </c>
      <c r="B67" s="55" t="s">
        <v>221</v>
      </c>
      <c r="C67" s="56" t="s">
        <v>219</v>
      </c>
      <c r="D67" s="55" t="s">
        <v>56</v>
      </c>
      <c r="E67" s="14" t="s">
        <v>90</v>
      </c>
      <c r="F67" s="14" t="s">
        <v>91</v>
      </c>
      <c r="G67" s="14" t="s">
        <v>230</v>
      </c>
      <c r="H67" s="55" t="s">
        <v>231</v>
      </c>
      <c r="I67" s="15">
        <v>3000</v>
      </c>
      <c r="J67" s="15"/>
      <c r="K67" s="15"/>
      <c r="L67" s="15"/>
      <c r="M67" s="15"/>
      <c r="N67" s="15"/>
      <c r="O67" s="15"/>
      <c r="P67" s="26"/>
      <c r="Q67" s="15"/>
      <c r="R67" s="15">
        <v>3000</v>
      </c>
      <c r="S67" s="15">
        <v>3000</v>
      </c>
      <c r="T67" s="15"/>
      <c r="U67" s="15"/>
      <c r="V67" s="15"/>
      <c r="W67" s="15"/>
    </row>
    <row r="68" ht="18.75" customHeight="1" spans="1:23">
      <c r="A68" s="14" t="s">
        <v>32</v>
      </c>
      <c r="B68" s="14"/>
      <c r="C68" s="14"/>
      <c r="D68" s="14"/>
      <c r="E68" s="14"/>
      <c r="F68" s="14"/>
      <c r="G68" s="14"/>
      <c r="H68" s="14"/>
      <c r="I68" s="15">
        <v>2451800</v>
      </c>
      <c r="J68" s="15"/>
      <c r="K68" s="15"/>
      <c r="L68" s="15"/>
      <c r="M68" s="15"/>
      <c r="N68" s="15"/>
      <c r="O68" s="15"/>
      <c r="P68" s="15"/>
      <c r="Q68" s="15"/>
      <c r="R68" s="15">
        <v>2451800</v>
      </c>
      <c r="S68" s="15">
        <v>2451800</v>
      </c>
      <c r="T68" s="15"/>
      <c r="U68" s="15"/>
      <c r="V68" s="15"/>
      <c r="W68" s="15"/>
    </row>
  </sheetData>
  <mergeCells count="28">
    <mergeCell ref="A3:W3"/>
    <mergeCell ref="A4:H4"/>
    <mergeCell ref="J5:M5"/>
    <mergeCell ref="N5:P5"/>
    <mergeCell ref="R5:W5"/>
    <mergeCell ref="A68:H6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
  <sheetViews>
    <sheetView showZeros="0" workbookViewId="0">
      <pane ySplit="1" topLeftCell="A2" activePane="bottomLeft" state="frozen"/>
      <selection/>
      <selection pane="bottomLeft" activeCell="D9" sqref="D9"/>
    </sheetView>
  </sheetViews>
  <sheetFormatPr defaultColWidth="8.85" defaultRowHeight="15" customHeight="1"/>
  <cols>
    <col min="1" max="1" width="33.375" customWidth="1"/>
    <col min="2" max="2" width="51.625" customWidth="1"/>
    <col min="3" max="4" width="13.8416666666667" customWidth="1"/>
    <col min="5" max="5" width="17.625" customWidth="1"/>
    <col min="6" max="8" width="10" customWidth="1"/>
    <col min="9" max="9" width="13.7" customWidth="1"/>
    <col min="10" max="10" width="22.25" customWidth="1"/>
  </cols>
  <sheetData>
    <row r="1" customHeight="1" spans="1:10">
      <c r="A1" s="34"/>
      <c r="B1" s="34"/>
      <c r="C1" s="34"/>
      <c r="D1" s="34"/>
      <c r="E1" s="34"/>
      <c r="F1" s="34"/>
      <c r="G1" s="34"/>
      <c r="H1" s="34"/>
      <c r="I1" s="34"/>
      <c r="J1" s="34"/>
    </row>
    <row r="2" ht="25" customHeight="1" spans="1:10">
      <c r="A2" s="23" t="s">
        <v>233</v>
      </c>
      <c r="B2" s="23"/>
      <c r="C2" s="23"/>
      <c r="D2" s="23"/>
      <c r="E2" s="23"/>
      <c r="F2" s="23"/>
      <c r="G2" s="23"/>
      <c r="H2" s="23"/>
      <c r="I2" s="23"/>
      <c r="J2" s="23"/>
    </row>
    <row r="3" ht="39" customHeight="1" spans="1:10">
      <c r="A3" s="28" t="s">
        <v>234</v>
      </c>
      <c r="B3" s="28"/>
      <c r="C3" s="28"/>
      <c r="D3" s="28"/>
      <c r="E3" s="28"/>
      <c r="F3" s="28"/>
      <c r="G3" s="28"/>
      <c r="H3" s="28"/>
      <c r="I3" s="28"/>
      <c r="J3" s="28"/>
    </row>
    <row r="4" ht="20.25" customHeight="1" spans="1:10">
      <c r="A4" s="22" t="str">
        <f>"单位名称："&amp;"元江哈尼族彝族傣族自治县妇幼保健院"</f>
        <v>单位名称：元江哈尼族彝族傣族自治县妇幼保健院</v>
      </c>
      <c r="B4" s="22"/>
      <c r="C4" s="22"/>
      <c r="D4" s="22"/>
      <c r="E4" s="22"/>
      <c r="F4" s="22"/>
      <c r="G4" s="22"/>
      <c r="H4" s="22"/>
      <c r="I4" s="22"/>
      <c r="J4" s="22"/>
    </row>
    <row r="5" ht="20.25" customHeight="1" spans="1:10">
      <c r="A5" s="35" t="s">
        <v>235</v>
      </c>
      <c r="B5" s="35" t="s">
        <v>236</v>
      </c>
      <c r="C5" s="35" t="s">
        <v>237</v>
      </c>
      <c r="D5" s="35" t="s">
        <v>238</v>
      </c>
      <c r="E5" s="35" t="s">
        <v>239</v>
      </c>
      <c r="F5" s="35" t="s">
        <v>240</v>
      </c>
      <c r="G5" s="35" t="s">
        <v>241</v>
      </c>
      <c r="H5" s="35" t="s">
        <v>242</v>
      </c>
      <c r="I5" s="35" t="s">
        <v>243</v>
      </c>
      <c r="J5" s="35" t="s">
        <v>244</v>
      </c>
    </row>
    <row r="6" ht="46.5" customHeight="1" spans="1:10">
      <c r="A6" s="35"/>
      <c r="B6" s="35"/>
      <c r="C6" s="35"/>
      <c r="D6" s="35"/>
      <c r="E6" s="35"/>
      <c r="F6" s="35"/>
      <c r="G6" s="35"/>
      <c r="H6" s="35"/>
      <c r="I6" s="35"/>
      <c r="J6" s="35"/>
    </row>
    <row r="7" ht="20.25" customHeight="1" spans="1:10">
      <c r="A7" s="36">
        <v>1</v>
      </c>
      <c r="B7" s="36">
        <v>2</v>
      </c>
      <c r="C7" s="36">
        <v>3</v>
      </c>
      <c r="D7" s="36">
        <v>4</v>
      </c>
      <c r="E7" s="36">
        <v>5</v>
      </c>
      <c r="F7" s="36">
        <v>6</v>
      </c>
      <c r="G7" s="36">
        <v>7</v>
      </c>
      <c r="H7" s="36">
        <v>8</v>
      </c>
      <c r="I7" s="36">
        <v>9</v>
      </c>
      <c r="J7" s="36">
        <v>10</v>
      </c>
    </row>
    <row r="8" ht="20.25" customHeight="1" spans="1:10">
      <c r="A8" t="s">
        <v>56</v>
      </c>
      <c r="B8" s="26"/>
      <c r="C8" s="26"/>
      <c r="E8" s="41"/>
      <c r="F8" s="41"/>
      <c r="G8" s="41"/>
      <c r="H8" s="41"/>
      <c r="I8" s="41"/>
      <c r="J8" s="41"/>
    </row>
    <row r="9" ht="211" customHeight="1" spans="1:10">
      <c r="A9" s="50" t="s">
        <v>219</v>
      </c>
      <c r="B9" s="26" t="s">
        <v>245</v>
      </c>
      <c r="C9" s="27"/>
      <c r="D9" s="27"/>
      <c r="E9" s="41"/>
      <c r="F9" s="41"/>
      <c r="G9" s="41"/>
      <c r="H9" s="41"/>
      <c r="I9" s="41"/>
      <c r="J9" s="41"/>
    </row>
    <row r="10" ht="24" customHeight="1" spans="1:10">
      <c r="A10" s="26"/>
      <c r="B10" s="26"/>
      <c r="C10" s="26" t="s">
        <v>246</v>
      </c>
      <c r="D10" s="51" t="s">
        <v>247</v>
      </c>
      <c r="E10" s="52" t="s">
        <v>248</v>
      </c>
      <c r="F10" s="42" t="s">
        <v>249</v>
      </c>
      <c r="G10" s="27" t="s">
        <v>250</v>
      </c>
      <c r="H10" s="42" t="s">
        <v>251</v>
      </c>
      <c r="I10" s="42" t="s">
        <v>252</v>
      </c>
      <c r="J10" s="52" t="s">
        <v>248</v>
      </c>
    </row>
    <row r="11" ht="24" customHeight="1" spans="1:10">
      <c r="A11" s="26"/>
      <c r="B11" s="26"/>
      <c r="C11" s="26" t="s">
        <v>246</v>
      </c>
      <c r="D11" s="51" t="s">
        <v>247</v>
      </c>
      <c r="E11" s="52" t="s">
        <v>253</v>
      </c>
      <c r="F11" s="42" t="s">
        <v>249</v>
      </c>
      <c r="G11" s="27" t="s">
        <v>250</v>
      </c>
      <c r="H11" s="42" t="s">
        <v>251</v>
      </c>
      <c r="I11" s="42" t="s">
        <v>252</v>
      </c>
      <c r="J11" s="52" t="s">
        <v>253</v>
      </c>
    </row>
    <row r="12" ht="24" customHeight="1" spans="1:10">
      <c r="A12" s="26"/>
      <c r="B12" s="26"/>
      <c r="C12" s="26" t="s">
        <v>246</v>
      </c>
      <c r="D12" s="51" t="s">
        <v>247</v>
      </c>
      <c r="E12" s="52" t="s">
        <v>254</v>
      </c>
      <c r="F12" s="42" t="s">
        <v>249</v>
      </c>
      <c r="G12" s="27" t="s">
        <v>255</v>
      </c>
      <c r="H12" s="42" t="s">
        <v>251</v>
      </c>
      <c r="I12" s="42" t="s">
        <v>252</v>
      </c>
      <c r="J12" s="52" t="s">
        <v>254</v>
      </c>
    </row>
    <row r="13" ht="24" customHeight="1" spans="1:10">
      <c r="A13" s="26"/>
      <c r="B13" s="26"/>
      <c r="C13" s="26" t="s">
        <v>246</v>
      </c>
      <c r="D13" s="51" t="s">
        <v>256</v>
      </c>
      <c r="E13" s="52" t="s">
        <v>257</v>
      </c>
      <c r="F13" s="42" t="s">
        <v>249</v>
      </c>
      <c r="G13" s="27" t="s">
        <v>250</v>
      </c>
      <c r="H13" s="42" t="s">
        <v>251</v>
      </c>
      <c r="I13" s="42" t="s">
        <v>252</v>
      </c>
      <c r="J13" s="52" t="s">
        <v>258</v>
      </c>
    </row>
    <row r="14" ht="24" customHeight="1" spans="1:10">
      <c r="A14" s="26"/>
      <c r="B14" s="26"/>
      <c r="C14" s="26" t="s">
        <v>259</v>
      </c>
      <c r="D14" s="51" t="s">
        <v>260</v>
      </c>
      <c r="E14" s="52" t="s">
        <v>261</v>
      </c>
      <c r="F14" s="42" t="s">
        <v>249</v>
      </c>
      <c r="G14" s="27" t="s">
        <v>262</v>
      </c>
      <c r="H14" s="42" t="s">
        <v>251</v>
      </c>
      <c r="I14" s="42" t="s">
        <v>252</v>
      </c>
      <c r="J14" s="52" t="s">
        <v>263</v>
      </c>
    </row>
    <row r="15" ht="24" customHeight="1" spans="1:10">
      <c r="A15" s="26"/>
      <c r="B15" s="26"/>
      <c r="C15" s="26" t="s">
        <v>264</v>
      </c>
      <c r="D15" s="51" t="s">
        <v>265</v>
      </c>
      <c r="E15" s="52" t="s">
        <v>266</v>
      </c>
      <c r="F15" s="42" t="s">
        <v>249</v>
      </c>
      <c r="G15" s="27" t="s">
        <v>250</v>
      </c>
      <c r="H15" s="42" t="s">
        <v>251</v>
      </c>
      <c r="I15" s="42" t="s">
        <v>252</v>
      </c>
      <c r="J15" s="52" t="s">
        <v>267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H3" sqref="H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3"/>
      <c r="B1" s="3"/>
      <c r="C1" s="3"/>
      <c r="D1" s="3"/>
      <c r="E1" s="3"/>
      <c r="F1" s="3"/>
    </row>
    <row r="2" ht="18.75" customHeight="1" spans="1:6">
      <c r="A2" s="4"/>
      <c r="B2" s="4"/>
      <c r="C2" s="4"/>
      <c r="D2" s="4"/>
      <c r="E2" s="4"/>
      <c r="F2" s="44" t="s">
        <v>268</v>
      </c>
    </row>
    <row r="3" ht="37.5" customHeight="1" spans="1:6">
      <c r="A3" s="6" t="s">
        <v>269</v>
      </c>
      <c r="B3" s="6"/>
      <c r="C3" s="6"/>
      <c r="D3" s="6"/>
      <c r="E3" s="6"/>
      <c r="F3" s="6"/>
    </row>
    <row r="4" ht="18.75" customHeight="1" spans="1:6">
      <c r="A4" s="45" t="str">
        <f>"单位名称："&amp;"元江哈尼族彝族傣族自治县妇幼保健院"</f>
        <v>单位名称：元江哈尼族彝族傣族自治县妇幼保健院</v>
      </c>
      <c r="B4" s="45"/>
      <c r="C4" s="45"/>
      <c r="D4" s="46"/>
      <c r="E4" s="46"/>
      <c r="F4" s="47" t="s">
        <v>29</v>
      </c>
    </row>
    <row r="5" ht="18.75" customHeight="1" spans="1:6">
      <c r="A5" s="16" t="s">
        <v>132</v>
      </c>
      <c r="B5" s="16" t="s">
        <v>59</v>
      </c>
      <c r="C5" s="16" t="s">
        <v>60</v>
      </c>
      <c r="D5" s="33" t="s">
        <v>270</v>
      </c>
      <c r="E5" s="33"/>
      <c r="F5" s="33"/>
    </row>
    <row r="6" ht="18.75" customHeight="1" spans="1:6">
      <c r="A6" s="16" t="s">
        <v>59</v>
      </c>
      <c r="B6" s="16" t="s">
        <v>59</v>
      </c>
      <c r="C6" s="16" t="s">
        <v>60</v>
      </c>
      <c r="D6" s="33" t="s">
        <v>34</v>
      </c>
      <c r="E6" s="33" t="s">
        <v>63</v>
      </c>
      <c r="F6" s="33" t="s">
        <v>64</v>
      </c>
    </row>
    <row r="7" ht="18.75" customHeight="1" spans="1:6">
      <c r="A7" s="17" t="s">
        <v>46</v>
      </c>
      <c r="B7" s="17"/>
      <c r="C7" s="17" t="s">
        <v>47</v>
      </c>
      <c r="D7" s="17" t="s">
        <v>49</v>
      </c>
      <c r="E7" s="17" t="s">
        <v>50</v>
      </c>
      <c r="F7" s="17" t="s">
        <v>51</v>
      </c>
    </row>
    <row r="8" ht="20.25" customHeight="1" spans="1:6">
      <c r="A8" s="19"/>
      <c r="B8" s="19"/>
      <c r="C8" s="19"/>
      <c r="D8" s="20"/>
      <c r="E8" s="20"/>
      <c r="F8" s="20"/>
    </row>
    <row r="9" ht="20.25" customHeight="1" spans="1:6">
      <c r="A9" s="48" t="s">
        <v>104</v>
      </c>
      <c r="B9" s="48"/>
      <c r="C9" s="48"/>
      <c r="D9" s="49"/>
      <c r="E9" s="49"/>
      <c r="F9" s="49"/>
    </row>
    <row r="10" s="1" customFormat="1" ht="24" customHeight="1" spans="1:1">
      <c r="A10" s="1" t="s">
        <v>271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67"/>
  <sheetViews>
    <sheetView showZeros="0" workbookViewId="0">
      <pane ySplit="1" topLeftCell="A2" activePane="bottomLeft" state="frozen"/>
      <selection/>
      <selection pane="bottomLeft" activeCell="D26" sqref="D26"/>
    </sheetView>
  </sheetViews>
  <sheetFormatPr defaultColWidth="8.85" defaultRowHeight="15" customHeight="1"/>
  <cols>
    <col min="1" max="1" width="21.625" customWidth="1"/>
    <col min="2" max="2" width="26.25" customWidth="1"/>
    <col min="3" max="3" width="27.5" customWidth="1"/>
    <col min="4" max="4" width="5.25" customWidth="1"/>
    <col min="5" max="5" width="7.5" customWidth="1"/>
    <col min="6" max="7" width="11.625" customWidth="1"/>
    <col min="8" max="9" width="7" customWidth="1"/>
    <col min="10" max="10" width="8.125" customWidth="1"/>
    <col min="11" max="11" width="6.875" customWidth="1"/>
    <col min="12" max="13" width="11.625" customWidth="1"/>
    <col min="14" max="14" width="15" customWidth="1"/>
    <col min="15" max="15" width="12.625" customWidth="1"/>
    <col min="16" max="16" width="15.75" customWidth="1"/>
    <col min="17" max="17" width="10.375" customWidth="1"/>
  </cols>
  <sheetData>
    <row r="1" customHeight="1" spans="1:17">
      <c r="A1" s="34"/>
      <c r="B1" s="34"/>
      <c r="C1" s="34"/>
      <c r="D1" s="34"/>
      <c r="E1" s="34"/>
      <c r="F1" s="34"/>
      <c r="G1" s="34"/>
      <c r="H1" s="34"/>
      <c r="I1" s="34"/>
      <c r="J1" s="34"/>
      <c r="K1" s="34"/>
      <c r="L1" s="34"/>
      <c r="M1" s="34"/>
      <c r="N1" s="34"/>
      <c r="O1" s="34"/>
      <c r="P1" s="34"/>
      <c r="Q1" s="34"/>
    </row>
    <row r="2" customHeight="1" spans="1:17">
      <c r="A2" s="39"/>
      <c r="B2" s="39"/>
      <c r="C2" s="39"/>
      <c r="D2" s="39"/>
      <c r="E2" s="39"/>
      <c r="F2" s="39"/>
      <c r="G2" s="39"/>
      <c r="H2" s="39"/>
      <c r="I2" s="39"/>
      <c r="J2" s="39"/>
      <c r="K2" s="39"/>
      <c r="L2" s="39"/>
      <c r="M2" s="39"/>
      <c r="N2" s="39"/>
      <c r="O2" s="39"/>
      <c r="P2" s="39"/>
      <c r="Q2" s="23" t="s">
        <v>272</v>
      </c>
    </row>
    <row r="3" ht="45" customHeight="1" spans="1:17">
      <c r="A3" s="28" t="s">
        <v>273</v>
      </c>
      <c r="B3" s="28"/>
      <c r="C3" s="28"/>
      <c r="D3" s="28"/>
      <c r="E3" s="28"/>
      <c r="F3" s="28"/>
      <c r="G3" s="28"/>
      <c r="H3" s="28"/>
      <c r="I3" s="28"/>
      <c r="J3" s="28"/>
      <c r="K3" s="28"/>
      <c r="L3" s="28"/>
      <c r="M3" s="28"/>
      <c r="N3" s="28"/>
      <c r="O3" s="28"/>
      <c r="P3" s="28"/>
      <c r="Q3" s="28"/>
    </row>
    <row r="4" ht="20.25" customHeight="1" spans="1:17">
      <c r="A4" s="22" t="str">
        <f>"单位名称："&amp;"元江哈尼族彝族傣族自治县妇幼保健院"</f>
        <v>单位名称：元江哈尼族彝族傣族自治县妇幼保健院</v>
      </c>
      <c r="B4" s="22"/>
      <c r="C4" s="22"/>
      <c r="D4" s="22"/>
      <c r="E4" s="22"/>
      <c r="F4" s="22"/>
      <c r="G4" s="22"/>
      <c r="H4" s="22"/>
      <c r="I4" s="22"/>
      <c r="J4" s="22"/>
      <c r="K4" s="22"/>
      <c r="L4" s="22"/>
      <c r="M4" s="22"/>
      <c r="N4" s="22"/>
      <c r="O4" s="22"/>
      <c r="P4" s="22"/>
      <c r="Q4" s="23" t="s">
        <v>29</v>
      </c>
    </row>
    <row r="5" ht="20.25" customHeight="1" spans="1:17">
      <c r="A5" s="25" t="s">
        <v>274</v>
      </c>
      <c r="B5" s="25" t="s">
        <v>275</v>
      </c>
      <c r="C5" s="25" t="s">
        <v>276</v>
      </c>
      <c r="D5" s="25" t="s">
        <v>277</v>
      </c>
      <c r="E5" s="25" t="s">
        <v>278</v>
      </c>
      <c r="F5" s="25" t="s">
        <v>279</v>
      </c>
      <c r="G5" s="25" t="s">
        <v>139</v>
      </c>
      <c r="H5" s="25"/>
      <c r="I5" s="25"/>
      <c r="J5" s="25"/>
      <c r="K5" s="25"/>
      <c r="L5" s="25"/>
      <c r="M5" s="25"/>
      <c r="N5" s="25"/>
      <c r="O5" s="25"/>
      <c r="P5" s="25"/>
      <c r="Q5" s="25"/>
    </row>
    <row r="6" ht="20.25" customHeight="1" spans="1:17">
      <c r="A6" s="25" t="s">
        <v>280</v>
      </c>
      <c r="B6" s="25" t="s">
        <v>275</v>
      </c>
      <c r="C6" s="25" t="s">
        <v>276</v>
      </c>
      <c r="D6" s="25" t="s">
        <v>277</v>
      </c>
      <c r="E6" s="25" t="s">
        <v>278</v>
      </c>
      <c r="F6" s="25" t="s">
        <v>279</v>
      </c>
      <c r="G6" s="25" t="s">
        <v>32</v>
      </c>
      <c r="H6" s="25" t="s">
        <v>35</v>
      </c>
      <c r="I6" s="25" t="s">
        <v>281</v>
      </c>
      <c r="J6" s="25" t="s">
        <v>282</v>
      </c>
      <c r="K6" s="25" t="s">
        <v>38</v>
      </c>
      <c r="L6" s="25" t="s">
        <v>283</v>
      </c>
      <c r="M6" s="25" t="s">
        <v>62</v>
      </c>
      <c r="N6" s="25"/>
      <c r="O6" s="25"/>
      <c r="P6" s="25"/>
      <c r="Q6" s="25"/>
    </row>
    <row r="7" ht="32.4" customHeight="1" spans="1:17">
      <c r="A7" s="25"/>
      <c r="B7" s="25"/>
      <c r="C7" s="25"/>
      <c r="D7" s="25"/>
      <c r="E7" s="25"/>
      <c r="F7" s="25"/>
      <c r="G7" s="25"/>
      <c r="H7" s="25" t="s">
        <v>34</v>
      </c>
      <c r="I7" s="25"/>
      <c r="J7" s="25"/>
      <c r="K7" s="25"/>
      <c r="L7" s="25" t="s">
        <v>34</v>
      </c>
      <c r="M7" s="25" t="s">
        <v>41</v>
      </c>
      <c r="N7" s="25" t="s">
        <v>42</v>
      </c>
      <c r="O7" s="43" t="s">
        <v>43</v>
      </c>
      <c r="P7" s="43" t="s">
        <v>44</v>
      </c>
      <c r="Q7" s="43" t="s">
        <v>45</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0" t="s">
        <v>219</v>
      </c>
      <c r="B9" s="26"/>
      <c r="C9" s="26"/>
      <c r="D9" s="41"/>
      <c r="E9" s="41"/>
      <c r="F9" s="41">
        <v>2451800</v>
      </c>
      <c r="G9" s="41">
        <v>2451800</v>
      </c>
      <c r="H9" s="41"/>
      <c r="I9" s="41"/>
      <c r="J9" s="37"/>
      <c r="K9" s="37"/>
      <c r="L9" s="41">
        <v>2451800</v>
      </c>
      <c r="M9" s="41">
        <v>2451800</v>
      </c>
      <c r="N9" s="41"/>
      <c r="O9" s="41"/>
      <c r="P9" s="41"/>
      <c r="Q9" s="41"/>
    </row>
    <row r="10" ht="20.25" customHeight="1" spans="1:17">
      <c r="A10" s="26"/>
      <c r="B10" s="26" t="s">
        <v>284</v>
      </c>
      <c r="C10" s="26" t="str">
        <f t="shared" ref="C10:C64" si="0">"A02321900"&amp;"  "&amp;"临床检验设备"</f>
        <v>A02321900  临床检验设备</v>
      </c>
      <c r="D10" s="42" t="s">
        <v>285</v>
      </c>
      <c r="E10" s="27">
        <v>1</v>
      </c>
      <c r="F10" s="41">
        <v>20000</v>
      </c>
      <c r="G10" s="41">
        <v>20000</v>
      </c>
      <c r="H10" s="37"/>
      <c r="I10" s="37"/>
      <c r="J10" s="37"/>
      <c r="K10" s="37"/>
      <c r="L10" s="41">
        <v>20000</v>
      </c>
      <c r="M10" s="41">
        <v>20000</v>
      </c>
      <c r="N10" s="41"/>
      <c r="O10" s="41"/>
      <c r="P10" s="41"/>
      <c r="Q10" s="41"/>
    </row>
    <row r="11" ht="20.25" customHeight="1" spans="1:17">
      <c r="A11" s="26"/>
      <c r="B11" s="26" t="s">
        <v>286</v>
      </c>
      <c r="C11" s="26" t="str">
        <f>"C18040199"&amp;"  "&amp;"其他商业保险服务"</f>
        <v>C18040199  其他商业保险服务</v>
      </c>
      <c r="D11" s="42" t="s">
        <v>287</v>
      </c>
      <c r="E11" s="27">
        <v>2</v>
      </c>
      <c r="F11" s="41">
        <v>20000</v>
      </c>
      <c r="G11" s="41">
        <v>20000</v>
      </c>
      <c r="H11" s="37"/>
      <c r="I11" s="37"/>
      <c r="J11" s="37"/>
      <c r="K11" s="37"/>
      <c r="L11" s="41">
        <v>20000</v>
      </c>
      <c r="M11" s="41">
        <v>20000</v>
      </c>
      <c r="N11" s="41"/>
      <c r="O11" s="41"/>
      <c r="P11" s="41"/>
      <c r="Q11" s="41"/>
    </row>
    <row r="12" ht="20.25" customHeight="1" spans="1:17">
      <c r="A12" s="26"/>
      <c r="B12" s="26" t="s">
        <v>288</v>
      </c>
      <c r="C12" s="26" t="str">
        <f>"A02061803"&amp;"  "&amp;"通风机"</f>
        <v>A02061803  通风机</v>
      </c>
      <c r="D12" s="42" t="s">
        <v>285</v>
      </c>
      <c r="E12" s="27">
        <v>5</v>
      </c>
      <c r="F12" s="41">
        <v>15000</v>
      </c>
      <c r="G12" s="41">
        <v>15000</v>
      </c>
      <c r="H12" s="37"/>
      <c r="I12" s="37"/>
      <c r="J12" s="37"/>
      <c r="K12" s="37"/>
      <c r="L12" s="41">
        <v>15000</v>
      </c>
      <c r="M12" s="41">
        <v>15000</v>
      </c>
      <c r="N12" s="41"/>
      <c r="O12" s="41"/>
      <c r="P12" s="41"/>
      <c r="Q12" s="41"/>
    </row>
    <row r="13" ht="20.25" customHeight="1" spans="1:17">
      <c r="A13" s="26"/>
      <c r="B13" s="26" t="s">
        <v>289</v>
      </c>
      <c r="C13" s="26" t="str">
        <f>"C21040001"&amp;"  "&amp;"物业管理服务"</f>
        <v>C21040001  物业管理服务</v>
      </c>
      <c r="D13" s="42" t="s">
        <v>287</v>
      </c>
      <c r="E13" s="27">
        <v>1</v>
      </c>
      <c r="F13" s="41">
        <v>150000</v>
      </c>
      <c r="G13" s="41">
        <v>150000</v>
      </c>
      <c r="H13" s="37"/>
      <c r="I13" s="37"/>
      <c r="J13" s="37"/>
      <c r="K13" s="37"/>
      <c r="L13" s="41">
        <v>150000</v>
      </c>
      <c r="M13" s="41">
        <v>150000</v>
      </c>
      <c r="N13" s="41"/>
      <c r="O13" s="41"/>
      <c r="P13" s="41"/>
      <c r="Q13" s="41"/>
    </row>
    <row r="14" ht="20.25" customHeight="1" spans="1:17">
      <c r="A14" s="26"/>
      <c r="B14" s="26" t="s">
        <v>290</v>
      </c>
      <c r="C14" s="26" t="str">
        <f t="shared" ref="C14:C44" si="1">"A02320900"&amp;"  "&amp;"中医器械设备"</f>
        <v>A02320900  中医器械设备</v>
      </c>
      <c r="D14" s="42" t="s">
        <v>285</v>
      </c>
      <c r="E14" s="27">
        <v>1</v>
      </c>
      <c r="F14" s="41">
        <v>50000</v>
      </c>
      <c r="G14" s="41">
        <v>50000</v>
      </c>
      <c r="H14" s="37"/>
      <c r="I14" s="37"/>
      <c r="J14" s="37"/>
      <c r="K14" s="37"/>
      <c r="L14" s="41">
        <v>50000</v>
      </c>
      <c r="M14" s="41">
        <v>50000</v>
      </c>
      <c r="N14" s="41"/>
      <c r="O14" s="41"/>
      <c r="P14" s="41"/>
      <c r="Q14" s="41"/>
    </row>
    <row r="15" ht="20.25" customHeight="1" spans="1:17">
      <c r="A15" s="26"/>
      <c r="B15" s="26" t="s">
        <v>291</v>
      </c>
      <c r="C15" s="26" t="str">
        <f t="shared" ref="C15:C49" si="2">"A02320200"&amp;"  "&amp;"普通诊察器械"</f>
        <v>A02320200  普通诊察器械</v>
      </c>
      <c r="D15" s="42" t="s">
        <v>285</v>
      </c>
      <c r="E15" s="27">
        <v>3</v>
      </c>
      <c r="F15" s="41">
        <v>30000</v>
      </c>
      <c r="G15" s="41">
        <v>30000</v>
      </c>
      <c r="H15" s="37"/>
      <c r="I15" s="37"/>
      <c r="J15" s="37"/>
      <c r="K15" s="37"/>
      <c r="L15" s="41">
        <v>30000</v>
      </c>
      <c r="M15" s="41">
        <v>30000</v>
      </c>
      <c r="N15" s="41"/>
      <c r="O15" s="41"/>
      <c r="P15" s="41"/>
      <c r="Q15" s="41"/>
    </row>
    <row r="16" ht="20.25" customHeight="1" spans="1:17">
      <c r="A16" s="26"/>
      <c r="B16" s="26" t="s">
        <v>292</v>
      </c>
      <c r="C16" s="26" t="str">
        <f t="shared" ref="C16:C18" si="3">"A05010399"&amp;"  "&amp;"其他椅凳类"</f>
        <v>A05010399  其他椅凳类</v>
      </c>
      <c r="D16" s="42" t="s">
        <v>293</v>
      </c>
      <c r="E16" s="27">
        <v>20</v>
      </c>
      <c r="F16" s="41">
        <v>10000</v>
      </c>
      <c r="G16" s="41">
        <v>10000</v>
      </c>
      <c r="H16" s="37"/>
      <c r="I16" s="37"/>
      <c r="J16" s="37"/>
      <c r="K16" s="37"/>
      <c r="L16" s="41">
        <v>10000</v>
      </c>
      <c r="M16" s="41">
        <v>10000</v>
      </c>
      <c r="N16" s="41"/>
      <c r="O16" s="41"/>
      <c r="P16" s="41"/>
      <c r="Q16" s="41"/>
    </row>
    <row r="17" ht="20.25" customHeight="1" spans="1:17">
      <c r="A17" s="26"/>
      <c r="B17" s="26" t="s">
        <v>294</v>
      </c>
      <c r="C17" s="26" t="str">
        <f>"A05010599"&amp;"  "&amp;"其他柜类"</f>
        <v>A05010599  其他柜类</v>
      </c>
      <c r="D17" s="42" t="s">
        <v>295</v>
      </c>
      <c r="E17" s="27">
        <v>20</v>
      </c>
      <c r="F17" s="41">
        <v>16000</v>
      </c>
      <c r="G17" s="41">
        <v>16000</v>
      </c>
      <c r="H17" s="37"/>
      <c r="I17" s="37"/>
      <c r="J17" s="37"/>
      <c r="K17" s="37"/>
      <c r="L17" s="41">
        <v>16000</v>
      </c>
      <c r="M17" s="41">
        <v>16000</v>
      </c>
      <c r="N17" s="41"/>
      <c r="O17" s="41"/>
      <c r="P17" s="41"/>
      <c r="Q17" s="41"/>
    </row>
    <row r="18" ht="20.25" customHeight="1" spans="1:17">
      <c r="A18" s="26"/>
      <c r="B18" s="26" t="s">
        <v>296</v>
      </c>
      <c r="C18" s="26" t="str">
        <f t="shared" si="3"/>
        <v>A05010399  其他椅凳类</v>
      </c>
      <c r="D18" s="42" t="s">
        <v>293</v>
      </c>
      <c r="E18" s="27">
        <v>5</v>
      </c>
      <c r="F18" s="41">
        <v>4000</v>
      </c>
      <c r="G18" s="41">
        <v>4000</v>
      </c>
      <c r="H18" s="37"/>
      <c r="I18" s="37"/>
      <c r="J18" s="37"/>
      <c r="K18" s="37"/>
      <c r="L18" s="41">
        <v>4000</v>
      </c>
      <c r="M18" s="41">
        <v>4000</v>
      </c>
      <c r="N18" s="41"/>
      <c r="O18" s="41"/>
      <c r="P18" s="41"/>
      <c r="Q18" s="41"/>
    </row>
    <row r="19" ht="20.25" customHeight="1" spans="1:17">
      <c r="A19" s="26"/>
      <c r="B19" s="26" t="s">
        <v>297</v>
      </c>
      <c r="C19" s="26" t="str">
        <f>"A05010201"&amp;"  "&amp;"办公桌"</f>
        <v>A05010201  办公桌</v>
      </c>
      <c r="D19" s="42" t="s">
        <v>298</v>
      </c>
      <c r="E19" s="27">
        <v>10</v>
      </c>
      <c r="F19" s="41">
        <v>10000</v>
      </c>
      <c r="G19" s="41">
        <v>10000</v>
      </c>
      <c r="H19" s="37"/>
      <c r="I19" s="37"/>
      <c r="J19" s="37"/>
      <c r="K19" s="37"/>
      <c r="L19" s="41">
        <v>10000</v>
      </c>
      <c r="M19" s="41">
        <v>10000</v>
      </c>
      <c r="N19" s="41"/>
      <c r="O19" s="41"/>
      <c r="P19" s="41"/>
      <c r="Q19" s="41"/>
    </row>
    <row r="20" ht="20.25" customHeight="1" spans="1:17">
      <c r="A20" s="26"/>
      <c r="B20" s="26" t="s">
        <v>299</v>
      </c>
      <c r="C20" s="26" t="str">
        <f>"A02061810"&amp;"  "&amp;"洗衣机"</f>
        <v>A02061810  洗衣机</v>
      </c>
      <c r="D20" s="42" t="s">
        <v>285</v>
      </c>
      <c r="E20" s="27">
        <v>1</v>
      </c>
      <c r="F20" s="41">
        <v>1000</v>
      </c>
      <c r="G20" s="41">
        <v>1000</v>
      </c>
      <c r="H20" s="37"/>
      <c r="I20" s="37"/>
      <c r="J20" s="37"/>
      <c r="K20" s="37"/>
      <c r="L20" s="41">
        <v>1000</v>
      </c>
      <c r="M20" s="41">
        <v>1000</v>
      </c>
      <c r="N20" s="41"/>
      <c r="O20" s="41"/>
      <c r="P20" s="41"/>
      <c r="Q20" s="41"/>
    </row>
    <row r="21" ht="20.25" customHeight="1" spans="1:17">
      <c r="A21" s="26"/>
      <c r="B21" s="26" t="s">
        <v>300</v>
      </c>
      <c r="C21" s="26" t="str">
        <f t="shared" si="0"/>
        <v>A02321900  临床检验设备</v>
      </c>
      <c r="D21" s="42" t="s">
        <v>285</v>
      </c>
      <c r="E21" s="27">
        <v>1</v>
      </c>
      <c r="F21" s="41">
        <v>400000</v>
      </c>
      <c r="G21" s="41">
        <v>400000</v>
      </c>
      <c r="H21" s="37"/>
      <c r="I21" s="37"/>
      <c r="J21" s="37"/>
      <c r="K21" s="37"/>
      <c r="L21" s="41">
        <v>400000</v>
      </c>
      <c r="M21" s="41">
        <v>400000</v>
      </c>
      <c r="N21" s="41"/>
      <c r="O21" s="41"/>
      <c r="P21" s="41"/>
      <c r="Q21" s="41"/>
    </row>
    <row r="22" ht="20.25" customHeight="1" spans="1:17">
      <c r="A22" s="26"/>
      <c r="B22" s="26" t="s">
        <v>301</v>
      </c>
      <c r="C22" s="26" t="str">
        <f>"A02020400"&amp;"  "&amp;"多功能一体机"</f>
        <v>A02020400  多功能一体机</v>
      </c>
      <c r="D22" s="42" t="s">
        <v>285</v>
      </c>
      <c r="E22" s="27">
        <v>1</v>
      </c>
      <c r="F22" s="41">
        <v>3000</v>
      </c>
      <c r="G22" s="41">
        <v>3000</v>
      </c>
      <c r="H22" s="37"/>
      <c r="I22" s="37"/>
      <c r="J22" s="37"/>
      <c r="K22" s="37"/>
      <c r="L22" s="41">
        <v>3000</v>
      </c>
      <c r="M22" s="41">
        <v>3000</v>
      </c>
      <c r="N22" s="41"/>
      <c r="O22" s="41"/>
      <c r="P22" s="41"/>
      <c r="Q22" s="41"/>
    </row>
    <row r="23" ht="20.25" customHeight="1" spans="1:17">
      <c r="A23" s="26"/>
      <c r="B23" s="26" t="s">
        <v>302</v>
      </c>
      <c r="C23" s="26" t="str">
        <f t="shared" ref="C23:C29" si="4">"A02320500"&amp;"  "&amp;"医用超声波仪器及设备"</f>
        <v>A02320500  医用超声波仪器及设备</v>
      </c>
      <c r="D23" s="42" t="s">
        <v>285</v>
      </c>
      <c r="E23" s="27">
        <v>2</v>
      </c>
      <c r="F23" s="41">
        <v>80000</v>
      </c>
      <c r="G23" s="41">
        <v>80000</v>
      </c>
      <c r="H23" s="37"/>
      <c r="I23" s="37"/>
      <c r="J23" s="37"/>
      <c r="K23" s="37"/>
      <c r="L23" s="41">
        <v>80000</v>
      </c>
      <c r="M23" s="41">
        <v>80000</v>
      </c>
      <c r="N23" s="41"/>
      <c r="O23" s="41"/>
      <c r="P23" s="41"/>
      <c r="Q23" s="41"/>
    </row>
    <row r="24" ht="20.25" customHeight="1" spans="1:17">
      <c r="A24" s="26"/>
      <c r="B24" s="26" t="s">
        <v>303</v>
      </c>
      <c r="C24" s="26" t="str">
        <f>"C23120301"&amp;"  "&amp;"车辆维修和保养服务"</f>
        <v>C23120301  车辆维修和保养服务</v>
      </c>
      <c r="D24" s="42" t="s">
        <v>304</v>
      </c>
      <c r="E24" s="27">
        <v>3</v>
      </c>
      <c r="F24" s="41">
        <v>45000</v>
      </c>
      <c r="G24" s="41">
        <v>45000</v>
      </c>
      <c r="H24" s="37"/>
      <c r="I24" s="37"/>
      <c r="J24" s="37"/>
      <c r="K24" s="37"/>
      <c r="L24" s="41">
        <v>45000</v>
      </c>
      <c r="M24" s="41">
        <v>45000</v>
      </c>
      <c r="N24" s="41"/>
      <c r="O24" s="41"/>
      <c r="P24" s="41"/>
      <c r="Q24" s="41"/>
    </row>
    <row r="25" ht="20.25" customHeight="1" spans="1:17">
      <c r="A25" s="26"/>
      <c r="B25" s="26" t="s">
        <v>305</v>
      </c>
      <c r="C25" s="26" t="str">
        <f>"A05010299"&amp;"  "&amp;"其他台、桌类"</f>
        <v>A05010299  其他台、桌类</v>
      </c>
      <c r="D25" s="42" t="s">
        <v>298</v>
      </c>
      <c r="E25" s="27">
        <v>40</v>
      </c>
      <c r="F25" s="41">
        <v>20000</v>
      </c>
      <c r="G25" s="41">
        <v>20000</v>
      </c>
      <c r="H25" s="37"/>
      <c r="I25" s="37"/>
      <c r="J25" s="37"/>
      <c r="K25" s="37"/>
      <c r="L25" s="41">
        <v>20000</v>
      </c>
      <c r="M25" s="41">
        <v>20000</v>
      </c>
      <c r="N25" s="41"/>
      <c r="O25" s="41"/>
      <c r="P25" s="41"/>
      <c r="Q25" s="41"/>
    </row>
    <row r="26" ht="20.25" customHeight="1" spans="1:17">
      <c r="A26" s="26"/>
      <c r="B26" s="26" t="s">
        <v>306</v>
      </c>
      <c r="C26" s="26" t="str">
        <f>"A02021301"&amp;"  "&amp;"碎纸机"</f>
        <v>A02021301  碎纸机</v>
      </c>
      <c r="D26" s="42" t="s">
        <v>285</v>
      </c>
      <c r="E26" s="27">
        <v>3</v>
      </c>
      <c r="F26" s="41">
        <v>3000</v>
      </c>
      <c r="G26" s="41">
        <v>3000</v>
      </c>
      <c r="H26" s="37"/>
      <c r="I26" s="37"/>
      <c r="J26" s="37"/>
      <c r="K26" s="37"/>
      <c r="L26" s="41">
        <v>3000</v>
      </c>
      <c r="M26" s="41">
        <v>3000</v>
      </c>
      <c r="N26" s="41"/>
      <c r="O26" s="41"/>
      <c r="P26" s="41"/>
      <c r="Q26" s="41"/>
    </row>
    <row r="27" ht="20.25" customHeight="1" spans="1:17">
      <c r="A27" s="26"/>
      <c r="B27" s="26" t="s">
        <v>307</v>
      </c>
      <c r="C27" s="26" t="str">
        <f t="shared" si="0"/>
        <v>A02321900  临床检验设备</v>
      </c>
      <c r="D27" s="42" t="s">
        <v>285</v>
      </c>
      <c r="E27" s="27">
        <v>1</v>
      </c>
      <c r="F27" s="41">
        <v>30000</v>
      </c>
      <c r="G27" s="41">
        <v>30000</v>
      </c>
      <c r="H27" s="37"/>
      <c r="I27" s="37"/>
      <c r="J27" s="37"/>
      <c r="K27" s="37"/>
      <c r="L27" s="41">
        <v>30000</v>
      </c>
      <c r="M27" s="41">
        <v>30000</v>
      </c>
      <c r="N27" s="41"/>
      <c r="O27" s="41"/>
      <c r="P27" s="41"/>
      <c r="Q27" s="41"/>
    </row>
    <row r="28" ht="20.25" customHeight="1" spans="1:17">
      <c r="A28" s="26"/>
      <c r="B28" s="26" t="s">
        <v>308</v>
      </c>
      <c r="C28" s="26" t="str">
        <f>"C23120302"&amp;"  "&amp;"车辆加油、添加燃料服务"</f>
        <v>C23120302  车辆加油、添加燃料服务</v>
      </c>
      <c r="D28" s="42" t="s">
        <v>304</v>
      </c>
      <c r="E28" s="27">
        <v>4</v>
      </c>
      <c r="F28" s="41">
        <v>40000</v>
      </c>
      <c r="G28" s="41">
        <v>40000</v>
      </c>
      <c r="H28" s="37"/>
      <c r="I28" s="37"/>
      <c r="J28" s="37"/>
      <c r="K28" s="37"/>
      <c r="L28" s="41">
        <v>40000</v>
      </c>
      <c r="M28" s="41">
        <v>40000</v>
      </c>
      <c r="N28" s="41"/>
      <c r="O28" s="41"/>
      <c r="P28" s="41"/>
      <c r="Q28" s="41"/>
    </row>
    <row r="29" ht="20.25" customHeight="1" spans="1:17">
      <c r="A29" s="26"/>
      <c r="B29" s="26" t="s">
        <v>309</v>
      </c>
      <c r="C29" s="26" t="str">
        <f t="shared" si="4"/>
        <v>A02320500  医用超声波仪器及设备</v>
      </c>
      <c r="D29" s="42" t="s">
        <v>285</v>
      </c>
      <c r="E29" s="27">
        <v>1</v>
      </c>
      <c r="F29" s="41">
        <v>5000</v>
      </c>
      <c r="G29" s="41">
        <v>5000</v>
      </c>
      <c r="H29" s="37"/>
      <c r="I29" s="37"/>
      <c r="J29" s="37"/>
      <c r="K29" s="37"/>
      <c r="L29" s="41">
        <v>5000</v>
      </c>
      <c r="M29" s="41">
        <v>5000</v>
      </c>
      <c r="N29" s="41"/>
      <c r="O29" s="41"/>
      <c r="P29" s="41"/>
      <c r="Q29" s="41"/>
    </row>
    <row r="30" ht="20.25" customHeight="1" spans="1:17">
      <c r="A30" s="26"/>
      <c r="B30" s="26" t="s">
        <v>310</v>
      </c>
      <c r="C30" s="26" t="str">
        <f t="shared" si="0"/>
        <v>A02321900  临床检验设备</v>
      </c>
      <c r="D30" s="42" t="s">
        <v>285</v>
      </c>
      <c r="E30" s="27">
        <v>1</v>
      </c>
      <c r="F30" s="41">
        <v>150000</v>
      </c>
      <c r="G30" s="41">
        <v>150000</v>
      </c>
      <c r="H30" s="37"/>
      <c r="I30" s="37"/>
      <c r="J30" s="37"/>
      <c r="K30" s="37"/>
      <c r="L30" s="41">
        <v>150000</v>
      </c>
      <c r="M30" s="41">
        <v>150000</v>
      </c>
      <c r="N30" s="41"/>
      <c r="O30" s="41"/>
      <c r="P30" s="41"/>
      <c r="Q30" s="41"/>
    </row>
    <row r="31" ht="20.25" customHeight="1" spans="1:17">
      <c r="A31" s="26"/>
      <c r="B31" s="26" t="s">
        <v>311</v>
      </c>
      <c r="C31" s="26" t="str">
        <f t="shared" ref="C31:C57" si="5">"A02329900"&amp;"  "&amp;"其他医疗设备"</f>
        <v>A02329900  其他医疗设备</v>
      </c>
      <c r="D31" s="42" t="s">
        <v>285</v>
      </c>
      <c r="E31" s="27">
        <v>1</v>
      </c>
      <c r="F31" s="41">
        <v>5000</v>
      </c>
      <c r="G31" s="41">
        <v>5000</v>
      </c>
      <c r="H31" s="37"/>
      <c r="I31" s="37"/>
      <c r="J31" s="37"/>
      <c r="K31" s="37"/>
      <c r="L31" s="41">
        <v>5000</v>
      </c>
      <c r="M31" s="41">
        <v>5000</v>
      </c>
      <c r="N31" s="41"/>
      <c r="O31" s="41"/>
      <c r="P31" s="41"/>
      <c r="Q31" s="41"/>
    </row>
    <row r="32" ht="20.25" customHeight="1" spans="1:17">
      <c r="A32" s="26"/>
      <c r="B32" s="26" t="s">
        <v>312</v>
      </c>
      <c r="C32" s="26" t="str">
        <f>"A02021104"&amp;"  "&amp;"液晶显示器"</f>
        <v>A02021104  液晶显示器</v>
      </c>
      <c r="D32" s="42" t="s">
        <v>285</v>
      </c>
      <c r="E32" s="27">
        <v>6</v>
      </c>
      <c r="F32" s="41">
        <v>6000</v>
      </c>
      <c r="G32" s="41">
        <v>6000</v>
      </c>
      <c r="H32" s="37"/>
      <c r="I32" s="37"/>
      <c r="J32" s="37"/>
      <c r="K32" s="37"/>
      <c r="L32" s="41">
        <v>6000</v>
      </c>
      <c r="M32" s="41">
        <v>6000</v>
      </c>
      <c r="N32" s="41"/>
      <c r="O32" s="41"/>
      <c r="P32" s="41"/>
      <c r="Q32" s="41"/>
    </row>
    <row r="33" ht="20.25" customHeight="1" spans="1:17">
      <c r="A33" s="26"/>
      <c r="B33" s="26" t="s">
        <v>313</v>
      </c>
      <c r="C33" s="26" t="str">
        <f t="shared" si="5"/>
        <v>A02329900  其他医疗设备</v>
      </c>
      <c r="D33" s="42" t="s">
        <v>285</v>
      </c>
      <c r="E33" s="27">
        <v>1</v>
      </c>
      <c r="F33" s="41">
        <v>10000</v>
      </c>
      <c r="G33" s="41">
        <v>10000</v>
      </c>
      <c r="H33" s="37"/>
      <c r="I33" s="37"/>
      <c r="J33" s="37"/>
      <c r="K33" s="37"/>
      <c r="L33" s="41">
        <v>10000</v>
      </c>
      <c r="M33" s="41">
        <v>10000</v>
      </c>
      <c r="N33" s="41"/>
      <c r="O33" s="41"/>
      <c r="P33" s="41"/>
      <c r="Q33" s="41"/>
    </row>
    <row r="34" ht="20.25" customHeight="1" spans="1:17">
      <c r="A34" s="26"/>
      <c r="B34" s="26" t="s">
        <v>314</v>
      </c>
      <c r="C34" s="26" t="str">
        <f>"A05010301"&amp;"  "&amp;"办公椅"</f>
        <v>A05010301  办公椅</v>
      </c>
      <c r="D34" s="42" t="s">
        <v>293</v>
      </c>
      <c r="E34" s="27">
        <v>15</v>
      </c>
      <c r="F34" s="41">
        <v>7500</v>
      </c>
      <c r="G34" s="41">
        <v>7500</v>
      </c>
      <c r="H34" s="37"/>
      <c r="I34" s="37"/>
      <c r="J34" s="37"/>
      <c r="K34" s="37"/>
      <c r="L34" s="41">
        <v>7500</v>
      </c>
      <c r="M34" s="41">
        <v>7500</v>
      </c>
      <c r="N34" s="41"/>
      <c r="O34" s="41"/>
      <c r="P34" s="41"/>
      <c r="Q34" s="41"/>
    </row>
    <row r="35" ht="20.25" customHeight="1" spans="1:17">
      <c r="A35" s="26"/>
      <c r="B35" s="26" t="s">
        <v>315</v>
      </c>
      <c r="C35" s="26" t="str">
        <f>"A02100301"&amp;"  "&amp;"显微镜"</f>
        <v>A02100301  显微镜</v>
      </c>
      <c r="D35" s="42" t="s">
        <v>285</v>
      </c>
      <c r="E35" s="27">
        <v>1</v>
      </c>
      <c r="F35" s="41">
        <v>15000</v>
      </c>
      <c r="G35" s="41">
        <v>15000</v>
      </c>
      <c r="H35" s="37"/>
      <c r="I35" s="37"/>
      <c r="J35" s="37"/>
      <c r="K35" s="37"/>
      <c r="L35" s="41">
        <v>15000</v>
      </c>
      <c r="M35" s="41">
        <v>15000</v>
      </c>
      <c r="N35" s="41"/>
      <c r="O35" s="41"/>
      <c r="P35" s="41"/>
      <c r="Q35" s="41"/>
    </row>
    <row r="36" ht="20.25" customHeight="1" spans="1:17">
      <c r="A36" s="26"/>
      <c r="B36" s="26" t="s">
        <v>316</v>
      </c>
      <c r="C36" s="26" t="str">
        <f>"A02321200"&amp;"  "&amp;"医用 X 线诊断设备"</f>
        <v>A02321200  医用 X 线诊断设备</v>
      </c>
      <c r="D36" s="42" t="s">
        <v>285</v>
      </c>
      <c r="E36" s="27">
        <v>1</v>
      </c>
      <c r="F36" s="41">
        <v>300000</v>
      </c>
      <c r="G36" s="41">
        <v>300000</v>
      </c>
      <c r="H36" s="37"/>
      <c r="I36" s="37"/>
      <c r="J36" s="37"/>
      <c r="K36" s="37"/>
      <c r="L36" s="41">
        <v>300000</v>
      </c>
      <c r="M36" s="41">
        <v>300000</v>
      </c>
      <c r="N36" s="41"/>
      <c r="O36" s="41"/>
      <c r="P36" s="41"/>
      <c r="Q36" s="41"/>
    </row>
    <row r="37" ht="20.25" customHeight="1" spans="1:17">
      <c r="A37" s="26"/>
      <c r="B37" s="26" t="s">
        <v>317</v>
      </c>
      <c r="C37" s="26" t="str">
        <f t="shared" ref="C37:C58" si="6">"A05010699"&amp;"  "&amp;"其他架类"</f>
        <v>A05010699  其他架类</v>
      </c>
      <c r="D37" s="42" t="s">
        <v>318</v>
      </c>
      <c r="E37" s="27">
        <v>1</v>
      </c>
      <c r="F37" s="41">
        <v>1500</v>
      </c>
      <c r="G37" s="41">
        <v>1500</v>
      </c>
      <c r="H37" s="37"/>
      <c r="I37" s="37"/>
      <c r="J37" s="37"/>
      <c r="K37" s="37"/>
      <c r="L37" s="41">
        <v>1500</v>
      </c>
      <c r="M37" s="41">
        <v>1500</v>
      </c>
      <c r="N37" s="41"/>
      <c r="O37" s="41"/>
      <c r="P37" s="41"/>
      <c r="Q37" s="41"/>
    </row>
    <row r="38" ht="20.25" customHeight="1" spans="1:17">
      <c r="A38" s="26"/>
      <c r="B38" s="26" t="s">
        <v>319</v>
      </c>
      <c r="C38" s="26" t="str">
        <f t="shared" si="0"/>
        <v>A02321900  临床检验设备</v>
      </c>
      <c r="D38" s="42" t="s">
        <v>285</v>
      </c>
      <c r="E38" s="27">
        <v>3</v>
      </c>
      <c r="F38" s="41">
        <v>3000</v>
      </c>
      <c r="G38" s="41">
        <v>3000</v>
      </c>
      <c r="H38" s="37"/>
      <c r="I38" s="37"/>
      <c r="J38" s="37"/>
      <c r="K38" s="37"/>
      <c r="L38" s="41">
        <v>3000</v>
      </c>
      <c r="M38" s="41">
        <v>3000</v>
      </c>
      <c r="N38" s="41"/>
      <c r="O38" s="41"/>
      <c r="P38" s="41"/>
      <c r="Q38" s="41"/>
    </row>
    <row r="39" ht="20.25" customHeight="1" spans="1:17">
      <c r="A39" s="26"/>
      <c r="B39" s="26" t="s">
        <v>320</v>
      </c>
      <c r="C39" s="26" t="str">
        <f>"A02021118"&amp;"  "&amp;"扫描仪"</f>
        <v>A02021118  扫描仪</v>
      </c>
      <c r="D39" s="42" t="s">
        <v>285</v>
      </c>
      <c r="E39" s="27">
        <v>1</v>
      </c>
      <c r="F39" s="41">
        <v>2000</v>
      </c>
      <c r="G39" s="41">
        <v>2000</v>
      </c>
      <c r="H39" s="37"/>
      <c r="I39" s="37"/>
      <c r="J39" s="37"/>
      <c r="K39" s="37"/>
      <c r="L39" s="41">
        <v>2000</v>
      </c>
      <c r="M39" s="41">
        <v>2000</v>
      </c>
      <c r="N39" s="41"/>
      <c r="O39" s="41"/>
      <c r="P39" s="41"/>
      <c r="Q39" s="41"/>
    </row>
    <row r="40" ht="20.25" customHeight="1" spans="1:17">
      <c r="A40" s="26"/>
      <c r="B40" s="26" t="s">
        <v>321</v>
      </c>
      <c r="C40" s="26" t="str">
        <f>"A05010502"&amp;"  "&amp;"文件柜"</f>
        <v>A05010502  文件柜</v>
      </c>
      <c r="D40" s="42" t="s">
        <v>295</v>
      </c>
      <c r="E40" s="27">
        <v>10</v>
      </c>
      <c r="F40" s="41">
        <v>10000</v>
      </c>
      <c r="G40" s="41">
        <v>10000</v>
      </c>
      <c r="H40" s="37"/>
      <c r="I40" s="37"/>
      <c r="J40" s="37"/>
      <c r="K40" s="37"/>
      <c r="L40" s="41">
        <v>10000</v>
      </c>
      <c r="M40" s="41">
        <v>10000</v>
      </c>
      <c r="N40" s="41"/>
      <c r="O40" s="41"/>
      <c r="P40" s="41"/>
      <c r="Q40" s="41"/>
    </row>
    <row r="41" ht="20.25" customHeight="1" spans="1:17">
      <c r="A41" s="26"/>
      <c r="B41" s="26" t="s">
        <v>322</v>
      </c>
      <c r="C41" s="26" t="str">
        <f t="shared" si="0"/>
        <v>A02321900  临床检验设备</v>
      </c>
      <c r="D41" s="42" t="s">
        <v>285</v>
      </c>
      <c r="E41" s="27">
        <v>1</v>
      </c>
      <c r="F41" s="41">
        <v>60000</v>
      </c>
      <c r="G41" s="41">
        <v>60000</v>
      </c>
      <c r="H41" s="37"/>
      <c r="I41" s="37"/>
      <c r="J41" s="37"/>
      <c r="K41" s="37"/>
      <c r="L41" s="41">
        <v>60000</v>
      </c>
      <c r="M41" s="41">
        <v>60000</v>
      </c>
      <c r="N41" s="41"/>
      <c r="O41" s="41"/>
      <c r="P41" s="41"/>
      <c r="Q41" s="41"/>
    </row>
    <row r="42" ht="20.25" customHeight="1" spans="1:17">
      <c r="A42" s="26"/>
      <c r="B42" s="26" t="s">
        <v>323</v>
      </c>
      <c r="C42" s="26" t="str">
        <f>"A02021006"&amp;"  "&amp;"票据打印机"</f>
        <v>A02021006  票据打印机</v>
      </c>
      <c r="D42" s="42" t="s">
        <v>285</v>
      </c>
      <c r="E42" s="27">
        <v>1</v>
      </c>
      <c r="F42" s="41">
        <v>3000</v>
      </c>
      <c r="G42" s="41">
        <v>3000</v>
      </c>
      <c r="H42" s="37"/>
      <c r="I42" s="37"/>
      <c r="J42" s="37"/>
      <c r="K42" s="37"/>
      <c r="L42" s="41">
        <v>3000</v>
      </c>
      <c r="M42" s="41">
        <v>3000</v>
      </c>
      <c r="N42" s="41"/>
      <c r="O42" s="41"/>
      <c r="P42" s="41"/>
      <c r="Q42" s="41"/>
    </row>
    <row r="43" ht="20.25" customHeight="1" spans="1:17">
      <c r="A43" s="26"/>
      <c r="B43" s="26" t="s">
        <v>324</v>
      </c>
      <c r="C43" s="26" t="str">
        <f>"A02021003"&amp;"  "&amp;"A4黑白打印机"</f>
        <v>A02021003  A4黑白打印机</v>
      </c>
      <c r="D43" s="42" t="s">
        <v>285</v>
      </c>
      <c r="E43" s="27">
        <v>10</v>
      </c>
      <c r="F43" s="41">
        <v>15000</v>
      </c>
      <c r="G43" s="41">
        <v>15000</v>
      </c>
      <c r="H43" s="37"/>
      <c r="I43" s="37"/>
      <c r="J43" s="37"/>
      <c r="K43" s="37"/>
      <c r="L43" s="41">
        <v>15000</v>
      </c>
      <c r="M43" s="41">
        <v>15000</v>
      </c>
      <c r="N43" s="41"/>
      <c r="O43" s="41"/>
      <c r="P43" s="41"/>
      <c r="Q43" s="41"/>
    </row>
    <row r="44" ht="20.25" customHeight="1" spans="1:17">
      <c r="A44" s="26"/>
      <c r="B44" s="26" t="s">
        <v>325</v>
      </c>
      <c r="C44" s="26" t="str">
        <f t="shared" si="1"/>
        <v>A02320900  中医器械设备</v>
      </c>
      <c r="D44" s="42" t="s">
        <v>285</v>
      </c>
      <c r="E44" s="27">
        <v>1</v>
      </c>
      <c r="F44" s="41">
        <v>50000</v>
      </c>
      <c r="G44" s="41">
        <v>50000</v>
      </c>
      <c r="H44" s="37"/>
      <c r="I44" s="37"/>
      <c r="J44" s="37"/>
      <c r="K44" s="37"/>
      <c r="L44" s="41">
        <v>50000</v>
      </c>
      <c r="M44" s="41">
        <v>50000</v>
      </c>
      <c r="N44" s="41"/>
      <c r="O44" s="41"/>
      <c r="P44" s="41"/>
      <c r="Q44" s="41"/>
    </row>
    <row r="45" ht="20.25" customHeight="1" spans="1:17">
      <c r="A45" s="26"/>
      <c r="B45" s="26" t="s">
        <v>326</v>
      </c>
      <c r="C45" s="26" t="str">
        <f t="shared" ref="C45:C55" si="7">"A02061804"&amp;"  "&amp;"空调机"</f>
        <v>A02061804  空调机</v>
      </c>
      <c r="D45" s="42" t="s">
        <v>285</v>
      </c>
      <c r="E45" s="27">
        <v>5</v>
      </c>
      <c r="F45" s="41">
        <v>16500</v>
      </c>
      <c r="G45" s="41">
        <v>16500</v>
      </c>
      <c r="H45" s="37"/>
      <c r="I45" s="37"/>
      <c r="J45" s="37"/>
      <c r="K45" s="37"/>
      <c r="L45" s="41">
        <v>16500</v>
      </c>
      <c r="M45" s="41">
        <v>16500</v>
      </c>
      <c r="N45" s="41"/>
      <c r="O45" s="41"/>
      <c r="P45" s="41"/>
      <c r="Q45" s="41"/>
    </row>
    <row r="46" ht="20.25" customHeight="1" spans="1:17">
      <c r="A46" s="26"/>
      <c r="B46" s="26" t="s">
        <v>327</v>
      </c>
      <c r="C46" s="26" t="str">
        <f t="shared" si="5"/>
        <v>A02329900  其他医疗设备</v>
      </c>
      <c r="D46" s="42" t="s">
        <v>328</v>
      </c>
      <c r="E46" s="27">
        <v>1</v>
      </c>
      <c r="F46" s="41">
        <v>100000</v>
      </c>
      <c r="G46" s="41">
        <v>100000</v>
      </c>
      <c r="H46" s="37"/>
      <c r="I46" s="37"/>
      <c r="J46" s="37"/>
      <c r="K46" s="37"/>
      <c r="L46" s="41">
        <v>100000</v>
      </c>
      <c r="M46" s="41">
        <v>100000</v>
      </c>
      <c r="N46" s="41"/>
      <c r="O46" s="41"/>
      <c r="P46" s="41"/>
      <c r="Q46" s="41"/>
    </row>
    <row r="47" ht="20.25" customHeight="1" spans="1:17">
      <c r="A47" s="26"/>
      <c r="B47" s="26" t="s">
        <v>329</v>
      </c>
      <c r="C47" s="26" t="str">
        <f t="shared" si="0"/>
        <v>A02321900  临床检验设备</v>
      </c>
      <c r="D47" s="42" t="s">
        <v>285</v>
      </c>
      <c r="E47" s="27">
        <v>1</v>
      </c>
      <c r="F47" s="41">
        <v>50000</v>
      </c>
      <c r="G47" s="41">
        <v>50000</v>
      </c>
      <c r="H47" s="37"/>
      <c r="I47" s="37"/>
      <c r="J47" s="37"/>
      <c r="K47" s="37"/>
      <c r="L47" s="41">
        <v>50000</v>
      </c>
      <c r="M47" s="41">
        <v>50000</v>
      </c>
      <c r="N47" s="41"/>
      <c r="O47" s="41"/>
      <c r="P47" s="41"/>
      <c r="Q47" s="41"/>
    </row>
    <row r="48" ht="20.25" customHeight="1" spans="1:17">
      <c r="A48" s="26"/>
      <c r="B48" s="26" t="s">
        <v>330</v>
      </c>
      <c r="C48" s="26" t="str">
        <f>"C1804010201"&amp;"  "&amp;"机动车保险服务"</f>
        <v>C1804010201  机动车保险服务</v>
      </c>
      <c r="D48" s="42" t="s">
        <v>304</v>
      </c>
      <c r="E48" s="27">
        <v>3</v>
      </c>
      <c r="F48" s="41">
        <v>15000</v>
      </c>
      <c r="G48" s="41">
        <v>15000</v>
      </c>
      <c r="H48" s="37"/>
      <c r="I48" s="37"/>
      <c r="J48" s="37"/>
      <c r="K48" s="37"/>
      <c r="L48" s="41">
        <v>15000</v>
      </c>
      <c r="M48" s="41">
        <v>15000</v>
      </c>
      <c r="N48" s="41"/>
      <c r="O48" s="41"/>
      <c r="P48" s="41"/>
      <c r="Q48" s="41"/>
    </row>
    <row r="49" ht="20.25" customHeight="1" spans="1:17">
      <c r="A49" s="26"/>
      <c r="B49" s="26" t="s">
        <v>331</v>
      </c>
      <c r="C49" s="26" t="str">
        <f t="shared" si="2"/>
        <v>A02320200  普通诊察器械</v>
      </c>
      <c r="D49" s="42" t="s">
        <v>285</v>
      </c>
      <c r="E49" s="27">
        <v>1</v>
      </c>
      <c r="F49" s="41">
        <v>60000</v>
      </c>
      <c r="G49" s="41">
        <v>60000</v>
      </c>
      <c r="H49" s="37"/>
      <c r="I49" s="37"/>
      <c r="J49" s="37"/>
      <c r="K49" s="37"/>
      <c r="L49" s="41">
        <v>60000</v>
      </c>
      <c r="M49" s="41">
        <v>60000</v>
      </c>
      <c r="N49" s="41"/>
      <c r="O49" s="41"/>
      <c r="P49" s="41"/>
      <c r="Q49" s="41"/>
    </row>
    <row r="50" ht="20.25" customHeight="1" spans="1:17">
      <c r="A50" s="26"/>
      <c r="B50" s="26" t="s">
        <v>332</v>
      </c>
      <c r="C50" s="26" t="str">
        <f>"C2309019999"&amp;"  "&amp;"其他印刷服务"</f>
        <v>C2309019999  其他印刷服务</v>
      </c>
      <c r="D50" s="42" t="s">
        <v>333</v>
      </c>
      <c r="E50" s="27">
        <v>100000</v>
      </c>
      <c r="F50" s="41">
        <v>50000</v>
      </c>
      <c r="G50" s="41">
        <v>50000</v>
      </c>
      <c r="H50" s="37"/>
      <c r="I50" s="37"/>
      <c r="J50" s="37"/>
      <c r="K50" s="37"/>
      <c r="L50" s="41">
        <v>50000</v>
      </c>
      <c r="M50" s="41">
        <v>50000</v>
      </c>
      <c r="N50" s="41"/>
      <c r="O50" s="41"/>
      <c r="P50" s="41"/>
      <c r="Q50" s="41"/>
    </row>
    <row r="51" ht="20.25" customHeight="1" spans="1:17">
      <c r="A51" s="26"/>
      <c r="B51" s="26" t="s">
        <v>334</v>
      </c>
      <c r="C51" s="26" t="str">
        <f t="shared" si="0"/>
        <v>A02321900  临床检验设备</v>
      </c>
      <c r="D51" s="42" t="s">
        <v>285</v>
      </c>
      <c r="E51" s="27">
        <v>1</v>
      </c>
      <c r="F51" s="41">
        <v>120000</v>
      </c>
      <c r="G51" s="41">
        <v>120000</v>
      </c>
      <c r="H51" s="37"/>
      <c r="I51" s="37"/>
      <c r="J51" s="37"/>
      <c r="K51" s="37"/>
      <c r="L51" s="41">
        <v>120000</v>
      </c>
      <c r="M51" s="41">
        <v>120000</v>
      </c>
      <c r="N51" s="41"/>
      <c r="O51" s="41"/>
      <c r="P51" s="41"/>
      <c r="Q51" s="41"/>
    </row>
    <row r="52" ht="20.25" customHeight="1" spans="1:17">
      <c r="A52" s="26"/>
      <c r="B52" s="26" t="s">
        <v>335</v>
      </c>
      <c r="C52" s="26" t="str">
        <f>"A02061818"&amp;"  "&amp;"饮水器"</f>
        <v>A02061818  饮水器</v>
      </c>
      <c r="D52" s="42" t="s">
        <v>285</v>
      </c>
      <c r="E52" s="27">
        <v>5</v>
      </c>
      <c r="F52" s="41">
        <v>5000</v>
      </c>
      <c r="G52" s="41">
        <v>5000</v>
      </c>
      <c r="H52" s="37"/>
      <c r="I52" s="37"/>
      <c r="J52" s="37"/>
      <c r="K52" s="37"/>
      <c r="L52" s="41">
        <v>5000</v>
      </c>
      <c r="M52" s="41">
        <v>5000</v>
      </c>
      <c r="N52" s="41"/>
      <c r="O52" s="41"/>
      <c r="P52" s="41"/>
      <c r="Q52" s="41"/>
    </row>
    <row r="53" ht="20.25" customHeight="1" spans="1:17">
      <c r="A53" s="26"/>
      <c r="B53" s="26" t="s">
        <v>336</v>
      </c>
      <c r="C53" s="26" t="str">
        <f t="shared" si="5"/>
        <v>A02329900  其他医疗设备</v>
      </c>
      <c r="D53" s="42" t="s">
        <v>285</v>
      </c>
      <c r="E53" s="27">
        <v>1</v>
      </c>
      <c r="F53" s="41">
        <v>6000</v>
      </c>
      <c r="G53" s="41">
        <v>6000</v>
      </c>
      <c r="H53" s="37"/>
      <c r="I53" s="37"/>
      <c r="J53" s="37"/>
      <c r="K53" s="37"/>
      <c r="L53" s="41">
        <v>6000</v>
      </c>
      <c r="M53" s="41">
        <v>6000</v>
      </c>
      <c r="N53" s="41"/>
      <c r="O53" s="41"/>
      <c r="P53" s="41"/>
      <c r="Q53" s="41"/>
    </row>
    <row r="54" ht="20.25" customHeight="1" spans="1:17">
      <c r="A54" s="26"/>
      <c r="B54" s="26" t="s">
        <v>337</v>
      </c>
      <c r="C54" s="26" t="str">
        <f>"A02322900"&amp;"  "&amp;"医用低温、冷疗设备"</f>
        <v>A02322900  医用低温、冷疗设备</v>
      </c>
      <c r="D54" s="42" t="s">
        <v>285</v>
      </c>
      <c r="E54" s="27">
        <v>1</v>
      </c>
      <c r="F54" s="41">
        <v>10000</v>
      </c>
      <c r="G54" s="41">
        <v>10000</v>
      </c>
      <c r="H54" s="37"/>
      <c r="I54" s="37"/>
      <c r="J54" s="37"/>
      <c r="K54" s="37"/>
      <c r="L54" s="41">
        <v>10000</v>
      </c>
      <c r="M54" s="41">
        <v>10000</v>
      </c>
      <c r="N54" s="41"/>
      <c r="O54" s="41"/>
      <c r="P54" s="41"/>
      <c r="Q54" s="41"/>
    </row>
    <row r="55" ht="20.25" customHeight="1" spans="1:17">
      <c r="A55" s="26"/>
      <c r="B55" s="26" t="s">
        <v>338</v>
      </c>
      <c r="C55" s="26" t="str">
        <f t="shared" si="7"/>
        <v>A02061804  空调机</v>
      </c>
      <c r="D55" s="42" t="s">
        <v>285</v>
      </c>
      <c r="E55" s="27">
        <v>1</v>
      </c>
      <c r="F55" s="41">
        <v>7800</v>
      </c>
      <c r="G55" s="41">
        <v>7800</v>
      </c>
      <c r="H55" s="37"/>
      <c r="I55" s="37"/>
      <c r="J55" s="37"/>
      <c r="K55" s="37"/>
      <c r="L55" s="41">
        <v>7800</v>
      </c>
      <c r="M55" s="41">
        <v>7800</v>
      </c>
      <c r="N55" s="41"/>
      <c r="O55" s="41"/>
      <c r="P55" s="41"/>
      <c r="Q55" s="41"/>
    </row>
    <row r="56" ht="27" customHeight="1" spans="1:17">
      <c r="A56" s="26"/>
      <c r="B56" s="26" t="s">
        <v>339</v>
      </c>
      <c r="C56" s="26" t="str">
        <f>"A02320800"&amp;"  "&amp;"物理治疗、康复及体育治疗仪器设备"</f>
        <v>A02320800  物理治疗、康复及体育治疗仪器设备</v>
      </c>
      <c r="D56" s="42" t="s">
        <v>285</v>
      </c>
      <c r="E56" s="27">
        <v>1</v>
      </c>
      <c r="F56" s="41">
        <v>30000</v>
      </c>
      <c r="G56" s="41">
        <v>30000</v>
      </c>
      <c r="H56" s="37"/>
      <c r="I56" s="37"/>
      <c r="J56" s="37"/>
      <c r="K56" s="37"/>
      <c r="L56" s="41">
        <v>30000</v>
      </c>
      <c r="M56" s="41">
        <v>30000</v>
      </c>
      <c r="N56" s="41"/>
      <c r="O56" s="41"/>
      <c r="P56" s="41"/>
      <c r="Q56" s="41"/>
    </row>
    <row r="57" ht="20.25" customHeight="1" spans="1:17">
      <c r="A57" s="26"/>
      <c r="B57" s="26" t="s">
        <v>340</v>
      </c>
      <c r="C57" s="26" t="str">
        <f t="shared" si="5"/>
        <v>A02329900  其他医疗设备</v>
      </c>
      <c r="D57" s="42" t="s">
        <v>285</v>
      </c>
      <c r="E57" s="27">
        <v>1</v>
      </c>
      <c r="F57" s="41">
        <v>3000</v>
      </c>
      <c r="G57" s="41">
        <v>3000</v>
      </c>
      <c r="H57" s="37"/>
      <c r="I57" s="37"/>
      <c r="J57" s="37"/>
      <c r="K57" s="37"/>
      <c r="L57" s="41">
        <v>3000</v>
      </c>
      <c r="M57" s="41">
        <v>3000</v>
      </c>
      <c r="N57" s="41"/>
      <c r="O57" s="41"/>
      <c r="P57" s="41"/>
      <c r="Q57" s="41"/>
    </row>
    <row r="58" ht="20.25" customHeight="1" spans="1:17">
      <c r="A58" s="26"/>
      <c r="B58" s="26" t="s">
        <v>341</v>
      </c>
      <c r="C58" s="26" t="str">
        <f t="shared" si="6"/>
        <v>A05010699  其他架类</v>
      </c>
      <c r="D58" s="42" t="s">
        <v>295</v>
      </c>
      <c r="E58" s="27">
        <v>3</v>
      </c>
      <c r="F58" s="41">
        <v>3000</v>
      </c>
      <c r="G58" s="41">
        <v>3000</v>
      </c>
      <c r="H58" s="37"/>
      <c r="I58" s="37"/>
      <c r="J58" s="37"/>
      <c r="K58" s="37"/>
      <c r="L58" s="41">
        <v>3000</v>
      </c>
      <c r="M58" s="41">
        <v>3000</v>
      </c>
      <c r="N58" s="41"/>
      <c r="O58" s="41"/>
      <c r="P58" s="41"/>
      <c r="Q58" s="41"/>
    </row>
    <row r="59" ht="20.25" customHeight="1" spans="1:17">
      <c r="A59" s="26"/>
      <c r="B59" s="26" t="s">
        <v>342</v>
      </c>
      <c r="C59" s="26" t="str">
        <f t="shared" si="0"/>
        <v>A02321900  临床检验设备</v>
      </c>
      <c r="D59" s="42" t="s">
        <v>285</v>
      </c>
      <c r="E59" s="27">
        <v>1</v>
      </c>
      <c r="F59" s="41">
        <v>100000</v>
      </c>
      <c r="G59" s="41">
        <v>100000</v>
      </c>
      <c r="H59" s="37"/>
      <c r="I59" s="37"/>
      <c r="J59" s="37"/>
      <c r="K59" s="37"/>
      <c r="L59" s="41">
        <v>100000</v>
      </c>
      <c r="M59" s="41">
        <v>100000</v>
      </c>
      <c r="N59" s="41"/>
      <c r="O59" s="41"/>
      <c r="P59" s="41"/>
      <c r="Q59" s="41"/>
    </row>
    <row r="60" ht="20.25" customHeight="1" spans="1:17">
      <c r="A60" s="26"/>
      <c r="B60" s="26" t="s">
        <v>343</v>
      </c>
      <c r="C60" s="26" t="str">
        <f t="shared" si="0"/>
        <v>A02321900  临床检验设备</v>
      </c>
      <c r="D60" s="42" t="s">
        <v>285</v>
      </c>
      <c r="E60" s="27">
        <v>1</v>
      </c>
      <c r="F60" s="41">
        <v>140000</v>
      </c>
      <c r="G60" s="41">
        <v>140000</v>
      </c>
      <c r="H60" s="37"/>
      <c r="I60" s="37"/>
      <c r="J60" s="37"/>
      <c r="K60" s="37"/>
      <c r="L60" s="41">
        <v>140000</v>
      </c>
      <c r="M60" s="41">
        <v>140000</v>
      </c>
      <c r="N60" s="41"/>
      <c r="O60" s="41"/>
      <c r="P60" s="41"/>
      <c r="Q60" s="41"/>
    </row>
    <row r="61" ht="20.25" customHeight="1" spans="1:17">
      <c r="A61" s="26"/>
      <c r="B61" s="26" t="s">
        <v>344</v>
      </c>
      <c r="C61" s="26" t="str">
        <f>"A05040101"&amp;"  "&amp;"复印纸"</f>
        <v>A05040101  复印纸</v>
      </c>
      <c r="D61" s="42" t="s">
        <v>345</v>
      </c>
      <c r="E61" s="27">
        <v>100</v>
      </c>
      <c r="F61" s="41">
        <v>15000</v>
      </c>
      <c r="G61" s="41">
        <v>15000</v>
      </c>
      <c r="H61" s="37"/>
      <c r="I61" s="37"/>
      <c r="J61" s="37"/>
      <c r="K61" s="37"/>
      <c r="L61" s="41">
        <v>15000</v>
      </c>
      <c r="M61" s="41">
        <v>15000</v>
      </c>
      <c r="N61" s="41"/>
      <c r="O61" s="41"/>
      <c r="P61" s="41"/>
      <c r="Q61" s="41"/>
    </row>
    <row r="62" ht="20.25" customHeight="1" spans="1:17">
      <c r="A62" s="26"/>
      <c r="B62" s="26" t="s">
        <v>346</v>
      </c>
      <c r="C62" s="26" t="str">
        <f t="shared" si="0"/>
        <v>A02321900  临床检验设备</v>
      </c>
      <c r="D62" s="42" t="s">
        <v>285</v>
      </c>
      <c r="E62" s="27">
        <v>1</v>
      </c>
      <c r="F62" s="41">
        <v>40000</v>
      </c>
      <c r="G62" s="41">
        <v>40000</v>
      </c>
      <c r="H62" s="37"/>
      <c r="I62" s="37"/>
      <c r="J62" s="37"/>
      <c r="K62" s="37"/>
      <c r="L62" s="41">
        <v>40000</v>
      </c>
      <c r="M62" s="41">
        <v>40000</v>
      </c>
      <c r="N62" s="41"/>
      <c r="O62" s="41"/>
      <c r="P62" s="41"/>
      <c r="Q62" s="41"/>
    </row>
    <row r="63" ht="20.25" customHeight="1" spans="1:17">
      <c r="A63" s="26"/>
      <c r="B63" s="26" t="s">
        <v>347</v>
      </c>
      <c r="C63" s="26" t="str">
        <f>"A02390100"&amp;"  "&amp;"钞票处理设备"</f>
        <v>A02390100  钞票处理设备</v>
      </c>
      <c r="D63" s="42" t="s">
        <v>285</v>
      </c>
      <c r="E63" s="27">
        <v>1</v>
      </c>
      <c r="F63" s="41">
        <v>1500</v>
      </c>
      <c r="G63" s="41">
        <v>1500</v>
      </c>
      <c r="H63" s="37"/>
      <c r="I63" s="37"/>
      <c r="J63" s="37"/>
      <c r="K63" s="37"/>
      <c r="L63" s="41">
        <v>1500</v>
      </c>
      <c r="M63" s="41">
        <v>1500</v>
      </c>
      <c r="N63" s="41"/>
      <c r="O63" s="41"/>
      <c r="P63" s="41"/>
      <c r="Q63" s="41"/>
    </row>
    <row r="64" ht="20.25" customHeight="1" spans="1:17">
      <c r="A64" s="26"/>
      <c r="B64" s="26" t="s">
        <v>348</v>
      </c>
      <c r="C64" s="26" t="str">
        <f t="shared" si="0"/>
        <v>A02321900  临床检验设备</v>
      </c>
      <c r="D64" s="42" t="s">
        <v>285</v>
      </c>
      <c r="E64" s="27">
        <v>1</v>
      </c>
      <c r="F64" s="41">
        <v>20000</v>
      </c>
      <c r="G64" s="41">
        <v>20000</v>
      </c>
      <c r="H64" s="37"/>
      <c r="I64" s="37"/>
      <c r="J64" s="37"/>
      <c r="K64" s="37"/>
      <c r="L64" s="41">
        <v>20000</v>
      </c>
      <c r="M64" s="41">
        <v>20000</v>
      </c>
      <c r="N64" s="41"/>
      <c r="O64" s="41"/>
      <c r="P64" s="41"/>
      <c r="Q64" s="41"/>
    </row>
    <row r="65" ht="20.25" customHeight="1" spans="1:17">
      <c r="A65" s="26"/>
      <c r="B65" s="26" t="s">
        <v>349</v>
      </c>
      <c r="C65" s="26" t="str">
        <f>"A02010105"&amp;"  "&amp;"台式计算机"</f>
        <v>A02010105  台式计算机</v>
      </c>
      <c r="D65" s="42" t="s">
        <v>285</v>
      </c>
      <c r="E65" s="27">
        <v>10</v>
      </c>
      <c r="F65" s="41">
        <v>60000</v>
      </c>
      <c r="G65" s="41">
        <v>60000</v>
      </c>
      <c r="H65" s="37"/>
      <c r="I65" s="37"/>
      <c r="J65" s="37"/>
      <c r="K65" s="37"/>
      <c r="L65" s="41">
        <v>60000</v>
      </c>
      <c r="M65" s="41">
        <v>60000</v>
      </c>
      <c r="N65" s="41"/>
      <c r="O65" s="41"/>
      <c r="P65" s="41"/>
      <c r="Q65" s="41"/>
    </row>
    <row r="66" ht="20.25" customHeight="1" spans="1:17">
      <c r="A66" s="26"/>
      <c r="B66" s="26" t="s">
        <v>350</v>
      </c>
      <c r="C66" s="26" t="str">
        <f>"A02010108"&amp;"  "&amp;"便携式计算机"</f>
        <v>A02010108  便携式计算机</v>
      </c>
      <c r="D66" s="42" t="s">
        <v>285</v>
      </c>
      <c r="E66" s="27">
        <v>1</v>
      </c>
      <c r="F66" s="41">
        <v>9000</v>
      </c>
      <c r="G66" s="41">
        <v>9000</v>
      </c>
      <c r="H66" s="37"/>
      <c r="I66" s="37"/>
      <c r="J66" s="37"/>
      <c r="K66" s="37"/>
      <c r="L66" s="41">
        <v>9000</v>
      </c>
      <c r="M66" s="41">
        <v>9000</v>
      </c>
      <c r="N66" s="41"/>
      <c r="O66" s="41"/>
      <c r="P66" s="41"/>
      <c r="Q66" s="41"/>
    </row>
    <row r="67" ht="20.25" customHeight="1" spans="1:17">
      <c r="A67" s="27" t="s">
        <v>32</v>
      </c>
      <c r="B67" s="27"/>
      <c r="C67" s="27"/>
      <c r="D67" s="42"/>
      <c r="E67" s="42"/>
      <c r="F67" s="41">
        <v>2451800</v>
      </c>
      <c r="G67" s="41">
        <v>2451800</v>
      </c>
      <c r="H67" s="41"/>
      <c r="I67" s="41"/>
      <c r="J67" s="41"/>
      <c r="K67" s="41"/>
      <c r="L67" s="41">
        <v>2451800</v>
      </c>
      <c r="M67" s="41">
        <v>2451800</v>
      </c>
      <c r="N67" s="41"/>
      <c r="O67" s="41"/>
      <c r="P67" s="41"/>
      <c r="Q67" s="41"/>
    </row>
  </sheetData>
  <mergeCells count="17">
    <mergeCell ref="A2:M2"/>
    <mergeCell ref="A3:Q3"/>
    <mergeCell ref="A4:M4"/>
    <mergeCell ref="G5:Q5"/>
    <mergeCell ref="L6:Q6"/>
    <mergeCell ref="A67:E6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3" sqref="A3:N3"/>
    </sheetView>
  </sheetViews>
  <sheetFormatPr defaultColWidth="8.85" defaultRowHeight="15" customHeight="1"/>
  <cols>
    <col min="1" max="1" width="26.625" customWidth="1"/>
    <col min="2" max="3" width="12.25" customWidth="1"/>
    <col min="4" max="8" width="10" customWidth="1"/>
    <col min="9" max="10" width="11.5" customWidth="1"/>
    <col min="11" max="14" width="16.2833333333333" customWidth="1"/>
  </cols>
  <sheetData>
    <row r="1" customHeight="1" spans="1:14">
      <c r="A1" s="34"/>
      <c r="B1" s="34"/>
      <c r="C1" s="34"/>
      <c r="D1" s="34"/>
      <c r="E1" s="34"/>
      <c r="F1" s="34"/>
      <c r="G1" s="34"/>
      <c r="H1" s="34"/>
      <c r="I1" s="34"/>
      <c r="J1" s="34"/>
      <c r="K1" s="34"/>
      <c r="L1" s="34"/>
      <c r="M1" s="34"/>
      <c r="N1" s="34"/>
    </row>
    <row r="2" customHeight="1" spans="1:14">
      <c r="A2" s="23"/>
      <c r="B2" s="23"/>
      <c r="C2" s="23"/>
      <c r="D2" s="23"/>
      <c r="E2" s="23"/>
      <c r="F2" s="23"/>
      <c r="G2" s="23"/>
      <c r="H2" s="23"/>
      <c r="I2" s="23"/>
      <c r="J2" s="23"/>
      <c r="K2" s="23"/>
      <c r="L2" s="23"/>
      <c r="M2" s="23"/>
      <c r="N2" s="23" t="s">
        <v>351</v>
      </c>
    </row>
    <row r="3" ht="45" customHeight="1" spans="1:14">
      <c r="A3" s="28" t="s">
        <v>352</v>
      </c>
      <c r="B3" s="28"/>
      <c r="C3" s="28"/>
      <c r="D3" s="28"/>
      <c r="E3" s="28"/>
      <c r="F3" s="28"/>
      <c r="G3" s="28"/>
      <c r="H3" s="28"/>
      <c r="I3" s="28"/>
      <c r="J3" s="28"/>
      <c r="K3" s="28"/>
      <c r="L3" s="28"/>
      <c r="M3" s="28"/>
      <c r="N3" s="28"/>
    </row>
    <row r="4" ht="20.25" customHeight="1" spans="1:14">
      <c r="A4" s="22" t="str">
        <f>"单位名称："&amp;"元江哈尼族彝族傣族自治县妇幼保健院"</f>
        <v>单位名称：元江哈尼族彝族傣族自治县妇幼保健院</v>
      </c>
      <c r="B4" s="22"/>
      <c r="C4" s="22"/>
      <c r="D4" s="22"/>
      <c r="E4" s="22"/>
      <c r="F4" s="22"/>
      <c r="G4" s="22"/>
      <c r="H4" s="22"/>
      <c r="I4" s="23"/>
      <c r="J4" s="23"/>
      <c r="K4" s="23"/>
      <c r="L4" s="23"/>
      <c r="M4" s="23"/>
      <c r="N4" s="23" t="s">
        <v>29</v>
      </c>
    </row>
    <row r="5" ht="27.15" customHeight="1" spans="1:14">
      <c r="A5" s="35" t="s">
        <v>274</v>
      </c>
      <c r="B5" s="35" t="s">
        <v>353</v>
      </c>
      <c r="C5" s="35" t="s">
        <v>354</v>
      </c>
      <c r="D5" s="35" t="s">
        <v>139</v>
      </c>
      <c r="E5" s="35"/>
      <c r="F5" s="35"/>
      <c r="G5" s="35"/>
      <c r="H5" s="35"/>
      <c r="I5" s="35"/>
      <c r="J5" s="35"/>
      <c r="K5" s="35"/>
      <c r="L5" s="35"/>
      <c r="M5" s="35"/>
      <c r="N5" s="35"/>
    </row>
    <row r="6" ht="23.4" customHeight="1" spans="1:14">
      <c r="A6" s="35" t="s">
        <v>280</v>
      </c>
      <c r="B6" s="35"/>
      <c r="C6" s="35" t="s">
        <v>355</v>
      </c>
      <c r="D6" s="35" t="s">
        <v>32</v>
      </c>
      <c r="E6" s="35" t="s">
        <v>35</v>
      </c>
      <c r="F6" s="35" t="s">
        <v>281</v>
      </c>
      <c r="G6" s="35" t="s">
        <v>282</v>
      </c>
      <c r="H6" s="35" t="s">
        <v>38</v>
      </c>
      <c r="I6" s="35" t="s">
        <v>283</v>
      </c>
      <c r="J6" s="35"/>
      <c r="K6" s="35"/>
      <c r="L6" s="35"/>
      <c r="M6" s="35"/>
      <c r="N6" s="35"/>
    </row>
    <row r="7" ht="28.65" customHeight="1" spans="1:14">
      <c r="A7" s="35"/>
      <c r="B7" s="35"/>
      <c r="C7" s="35"/>
      <c r="D7" s="35"/>
      <c r="E7" s="35" t="s">
        <v>34</v>
      </c>
      <c r="F7" s="35"/>
      <c r="G7" s="35"/>
      <c r="H7" s="35"/>
      <c r="I7" s="35" t="s">
        <v>34</v>
      </c>
      <c r="J7" s="35" t="s">
        <v>41</v>
      </c>
      <c r="K7" s="35" t="s">
        <v>42</v>
      </c>
      <c r="L7" s="38" t="s">
        <v>43</v>
      </c>
      <c r="M7" s="38" t="s">
        <v>44</v>
      </c>
      <c r="N7" s="38" t="s">
        <v>45</v>
      </c>
    </row>
    <row r="8" ht="20.25" customHeight="1" spans="1:14">
      <c r="A8" s="36">
        <v>1</v>
      </c>
      <c r="B8" s="36">
        <v>2</v>
      </c>
      <c r="C8" s="36">
        <v>3</v>
      </c>
      <c r="D8" s="36">
        <v>4</v>
      </c>
      <c r="E8" s="36">
        <v>5</v>
      </c>
      <c r="F8" s="36">
        <v>6</v>
      </c>
      <c r="G8" s="36">
        <v>7</v>
      </c>
      <c r="H8" s="36">
        <v>8</v>
      </c>
      <c r="I8" s="36">
        <v>9</v>
      </c>
      <c r="J8" s="36">
        <v>10</v>
      </c>
      <c r="K8" s="36">
        <v>11</v>
      </c>
      <c r="L8" s="36">
        <v>12</v>
      </c>
      <c r="M8" s="36">
        <v>13</v>
      </c>
      <c r="N8" s="36">
        <v>14</v>
      </c>
    </row>
    <row r="9" ht="20.25" customHeight="1" spans="1:14">
      <c r="A9" s="26"/>
      <c r="B9" s="26"/>
      <c r="C9" s="26"/>
      <c r="D9" s="37"/>
      <c r="E9" s="37"/>
      <c r="F9" s="37"/>
      <c r="G9" s="37"/>
      <c r="H9" s="37"/>
      <c r="I9" s="37"/>
      <c r="J9" s="37"/>
      <c r="K9" s="37"/>
      <c r="L9" s="37"/>
      <c r="M9" s="37"/>
      <c r="N9" s="37"/>
    </row>
    <row r="10" ht="20.25" customHeight="1" spans="1:14">
      <c r="A10" s="26"/>
      <c r="B10" s="26"/>
      <c r="C10" s="26"/>
      <c r="D10" s="37"/>
      <c r="E10" s="37"/>
      <c r="F10" s="37"/>
      <c r="G10" s="37"/>
      <c r="H10" s="37"/>
      <c r="I10" s="37"/>
      <c r="J10" s="37"/>
      <c r="K10" s="37"/>
      <c r="L10" s="37"/>
      <c r="M10" s="37"/>
      <c r="N10" s="37"/>
    </row>
    <row r="11" ht="20.25" customHeight="1" spans="1:14">
      <c r="A11" s="27" t="s">
        <v>32</v>
      </c>
      <c r="B11" s="27"/>
      <c r="C11" s="27"/>
      <c r="D11" s="37"/>
      <c r="E11" s="37"/>
      <c r="F11" s="37"/>
      <c r="G11" s="37"/>
      <c r="H11" s="37"/>
      <c r="I11" s="37"/>
      <c r="J11" s="37"/>
      <c r="K11" s="37"/>
      <c r="L11" s="37"/>
      <c r="M11" s="37"/>
      <c r="N11" s="37"/>
    </row>
    <row r="12" s="1" customFormat="1" ht="25" customHeight="1" spans="1:1">
      <c r="A12" s="1" t="s">
        <v>356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3" sqref="A3:N3"/>
    </sheetView>
  </sheetViews>
  <sheetFormatPr defaultColWidth="8.85" defaultRowHeight="15" customHeight="1"/>
  <cols>
    <col min="1" max="1" width="25.625" customWidth="1"/>
    <col min="2" max="4" width="13.875" customWidth="1"/>
    <col min="5" max="14" width="11.75" customWidth="1"/>
  </cols>
  <sheetData>
    <row r="1" customHeight="1" spans="1:14">
      <c r="A1" s="3"/>
      <c r="B1" s="3"/>
      <c r="C1" s="3"/>
      <c r="D1" s="3"/>
      <c r="E1" s="3"/>
      <c r="F1" s="3"/>
      <c r="G1" s="3"/>
      <c r="H1" s="3"/>
      <c r="I1" s="3"/>
      <c r="J1" s="3"/>
      <c r="K1" s="3"/>
      <c r="L1" s="3"/>
      <c r="M1" s="3"/>
      <c r="N1" s="3"/>
    </row>
    <row r="2" ht="24.15" customHeight="1" spans="1:14">
      <c r="A2" s="22"/>
      <c r="B2" s="22"/>
      <c r="C2" s="22"/>
      <c r="D2" s="22"/>
      <c r="E2" s="22"/>
      <c r="F2" s="22"/>
      <c r="G2" s="22"/>
      <c r="H2" s="22"/>
      <c r="I2" s="22"/>
      <c r="J2" s="22"/>
      <c r="K2" s="22"/>
      <c r="L2" s="22"/>
      <c r="M2" s="22"/>
      <c r="N2" s="23" t="s">
        <v>357</v>
      </c>
    </row>
    <row r="3" ht="45.15" customHeight="1" spans="1:14">
      <c r="A3" s="31" t="s">
        <v>358</v>
      </c>
      <c r="B3" s="31"/>
      <c r="C3" s="31"/>
      <c r="D3" s="31"/>
      <c r="E3" s="31"/>
      <c r="F3" s="31"/>
      <c r="G3" s="31"/>
      <c r="H3" s="31"/>
      <c r="I3" s="31"/>
      <c r="J3" s="31"/>
      <c r="K3" s="31"/>
      <c r="L3" s="31"/>
      <c r="M3" s="31"/>
      <c r="N3" s="31"/>
    </row>
    <row r="4" ht="18.75" customHeight="1" spans="1:14">
      <c r="A4" s="22" t="str">
        <f>"单位名称："&amp;"元江哈尼族彝族傣族自治县妇幼保健院"</f>
        <v>单位名称：元江哈尼族彝族傣族自治县妇幼保健院</v>
      </c>
      <c r="B4" s="22"/>
      <c r="C4" s="22"/>
      <c r="D4" s="22"/>
      <c r="E4" s="22"/>
      <c r="F4" s="22"/>
      <c r="G4" s="22"/>
      <c r="H4" s="22"/>
      <c r="I4" s="22"/>
      <c r="J4" s="22"/>
      <c r="K4" s="22"/>
      <c r="L4" s="22"/>
      <c r="M4" s="22"/>
      <c r="N4" s="23" t="s">
        <v>29</v>
      </c>
    </row>
    <row r="5" ht="22.5" customHeight="1" spans="1:14">
      <c r="A5" s="32" t="s">
        <v>359</v>
      </c>
      <c r="B5" s="32" t="s">
        <v>139</v>
      </c>
      <c r="C5" s="32"/>
      <c r="D5" s="32"/>
      <c r="E5" s="32" t="s">
        <v>360</v>
      </c>
      <c r="F5" s="32"/>
      <c r="G5" s="32"/>
      <c r="H5" s="32"/>
      <c r="I5" s="32"/>
      <c r="J5" s="32"/>
      <c r="K5" s="32"/>
      <c r="L5" s="32"/>
      <c r="M5" s="32"/>
      <c r="N5" s="32"/>
    </row>
    <row r="6" ht="22.5" customHeight="1" spans="1:14">
      <c r="A6" s="32"/>
      <c r="B6" s="32" t="s">
        <v>32</v>
      </c>
      <c r="C6" s="32" t="s">
        <v>35</v>
      </c>
      <c r="D6" s="32" t="s">
        <v>281</v>
      </c>
      <c r="E6" s="33" t="s">
        <v>361</v>
      </c>
      <c r="F6" s="33" t="s">
        <v>362</v>
      </c>
      <c r="G6" s="33" t="s">
        <v>363</v>
      </c>
      <c r="H6" s="33" t="s">
        <v>364</v>
      </c>
      <c r="I6" s="33" t="s">
        <v>365</v>
      </c>
      <c r="J6" s="33" t="s">
        <v>366</v>
      </c>
      <c r="K6" s="33" t="s">
        <v>367</v>
      </c>
      <c r="L6" s="33" t="s">
        <v>368</v>
      </c>
      <c r="M6" s="33" t="s">
        <v>369</v>
      </c>
      <c r="N6" s="33" t="s">
        <v>370</v>
      </c>
    </row>
    <row r="7" ht="18.75" customHeight="1" spans="1:14">
      <c r="A7" s="32" t="s">
        <v>46</v>
      </c>
      <c r="B7" s="32" t="s">
        <v>47</v>
      </c>
      <c r="C7" s="32" t="s">
        <v>48</v>
      </c>
      <c r="D7" s="32" t="s">
        <v>49</v>
      </c>
      <c r="E7" s="32" t="s">
        <v>50</v>
      </c>
      <c r="F7" s="32" t="s">
        <v>51</v>
      </c>
      <c r="G7" s="32" t="s">
        <v>52</v>
      </c>
      <c r="H7" s="32" t="s">
        <v>53</v>
      </c>
      <c r="I7" s="32" t="s">
        <v>54</v>
      </c>
      <c r="J7" s="32" t="s">
        <v>70</v>
      </c>
      <c r="K7" s="32" t="s">
        <v>371</v>
      </c>
      <c r="L7" s="32" t="s">
        <v>372</v>
      </c>
      <c r="M7" s="32" t="s">
        <v>373</v>
      </c>
      <c r="N7" s="32" t="s">
        <v>374</v>
      </c>
    </row>
    <row r="8" ht="18.75" customHeight="1" spans="1:14">
      <c r="A8" s="26"/>
      <c r="B8" s="26"/>
      <c r="C8" s="26"/>
      <c r="D8" s="26"/>
      <c r="E8" s="26"/>
      <c r="F8" s="26"/>
      <c r="G8" s="26"/>
      <c r="H8" s="26"/>
      <c r="I8" s="26"/>
      <c r="J8" s="26"/>
      <c r="K8" s="26"/>
      <c r="L8" s="26"/>
      <c r="M8" s="26"/>
      <c r="N8" s="26"/>
    </row>
    <row r="9" ht="18.75" customHeight="1" spans="1:14">
      <c r="A9" s="27"/>
      <c r="B9" s="26"/>
      <c r="C9" s="26"/>
      <c r="D9" s="26"/>
      <c r="E9" s="26"/>
      <c r="F9" s="26"/>
      <c r="G9" s="26"/>
      <c r="H9" s="26"/>
      <c r="I9" s="26"/>
      <c r="J9" s="26"/>
      <c r="K9" s="26"/>
      <c r="L9" s="26"/>
      <c r="M9" s="26"/>
      <c r="N9" s="26"/>
    </row>
    <row r="10" ht="25" customHeight="1" spans="1:1">
      <c r="A10" s="1" t="s">
        <v>375</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3" sqref="A3:J3"/>
    </sheetView>
  </sheetViews>
  <sheetFormatPr defaultColWidth="8.85" defaultRowHeight="15" customHeight="1"/>
  <cols>
    <col min="1" max="1" width="22.875" customWidth="1"/>
    <col min="2" max="2" width="17.5" customWidth="1"/>
    <col min="3" max="10" width="13.75" customWidth="1"/>
  </cols>
  <sheetData>
    <row r="1" customHeight="1" spans="1:10">
      <c r="A1" s="3"/>
      <c r="B1" s="3"/>
      <c r="C1" s="3"/>
      <c r="D1" s="3"/>
      <c r="E1" s="3"/>
      <c r="F1" s="3"/>
      <c r="G1" s="3"/>
      <c r="H1" s="3"/>
      <c r="I1" s="3"/>
      <c r="J1" s="3"/>
    </row>
    <row r="2" ht="25" customHeight="1" spans="1:10">
      <c r="A2" s="22"/>
      <c r="B2" s="22"/>
      <c r="C2" s="22"/>
      <c r="D2" s="22"/>
      <c r="E2" s="22"/>
      <c r="F2" s="22"/>
      <c r="G2" s="22"/>
      <c r="H2" s="22"/>
      <c r="I2" s="22"/>
      <c r="J2" s="23" t="s">
        <v>376</v>
      </c>
    </row>
    <row r="3" ht="52.05" customHeight="1" spans="1:10">
      <c r="A3" s="28" t="s">
        <v>377</v>
      </c>
      <c r="B3" s="29"/>
      <c r="C3" s="29"/>
      <c r="D3" s="29"/>
      <c r="E3" s="29"/>
      <c r="F3" s="29"/>
      <c r="G3" s="29"/>
      <c r="H3" s="29"/>
      <c r="I3" s="29"/>
      <c r="J3" s="29"/>
    </row>
    <row r="4" ht="28" customHeight="1" spans="1:10">
      <c r="A4" s="22" t="str">
        <f>"单位名称："&amp;"元江哈尼族彝族傣族自治县妇幼保健院"</f>
        <v>单位名称：元江哈尼族彝族傣族自治县妇幼保健院</v>
      </c>
      <c r="B4" s="22"/>
      <c r="C4" s="22"/>
      <c r="D4" s="30"/>
      <c r="E4" s="30"/>
      <c r="F4" s="30"/>
      <c r="G4" s="30"/>
      <c r="H4" s="30"/>
      <c r="I4" s="30"/>
      <c r="J4" s="30"/>
    </row>
    <row r="5" ht="27.15" customHeight="1" spans="1:10">
      <c r="A5" s="25" t="s">
        <v>235</v>
      </c>
      <c r="B5" s="25" t="s">
        <v>236</v>
      </c>
      <c r="C5" s="25" t="s">
        <v>237</v>
      </c>
      <c r="D5" s="25" t="s">
        <v>238</v>
      </c>
      <c r="E5" s="25" t="s">
        <v>239</v>
      </c>
      <c r="F5" s="25" t="s">
        <v>240</v>
      </c>
      <c r="G5" s="25" t="s">
        <v>241</v>
      </c>
      <c r="H5" s="25" t="s">
        <v>242</v>
      </c>
      <c r="I5" s="25" t="s">
        <v>243</v>
      </c>
      <c r="J5" s="25" t="s">
        <v>244</v>
      </c>
    </row>
    <row r="6" ht="18.75" customHeight="1" spans="1:10">
      <c r="A6" s="25" t="s">
        <v>46</v>
      </c>
      <c r="B6" s="25" t="s">
        <v>47</v>
      </c>
      <c r="C6" s="25" t="s">
        <v>48</v>
      </c>
      <c r="D6" s="25" t="s">
        <v>49</v>
      </c>
      <c r="E6" s="25" t="s">
        <v>50</v>
      </c>
      <c r="F6" s="25" t="s">
        <v>51</v>
      </c>
      <c r="G6" s="25" t="s">
        <v>52</v>
      </c>
      <c r="H6" s="25" t="s">
        <v>53</v>
      </c>
      <c r="I6" s="25" t="s">
        <v>54</v>
      </c>
      <c r="J6" s="25" t="s">
        <v>70</v>
      </c>
    </row>
    <row r="7" ht="18.75" customHeight="1" spans="1:10">
      <c r="A7" s="26"/>
      <c r="B7" s="26"/>
      <c r="C7" s="26"/>
      <c r="D7" s="26"/>
      <c r="E7" s="26"/>
      <c r="F7" s="26"/>
      <c r="G7" s="26"/>
      <c r="H7" s="26"/>
      <c r="I7" s="26"/>
      <c r="J7" s="26"/>
    </row>
    <row r="8" ht="18.75" customHeight="1" spans="1:10">
      <c r="A8" s="26"/>
      <c r="B8" s="26"/>
      <c r="C8" s="26"/>
      <c r="D8" s="26"/>
      <c r="E8" s="26"/>
      <c r="F8" s="26"/>
      <c r="G8" s="26"/>
      <c r="H8" s="26"/>
      <c r="I8" s="26"/>
      <c r="J8" s="26"/>
    </row>
    <row r="9" s="1" customFormat="1" ht="22" customHeight="1" spans="1:1">
      <c r="A9" s="1" t="s">
        <v>378</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3" sqref="A3:H3"/>
    </sheetView>
  </sheetViews>
  <sheetFormatPr defaultColWidth="8.85" defaultRowHeight="15" customHeight="1" outlineLevelCol="7"/>
  <cols>
    <col min="1" max="1" width="17.625" customWidth="1"/>
    <col min="2" max="2" width="12.25" customWidth="1"/>
    <col min="3" max="3" width="19.25" customWidth="1"/>
    <col min="4" max="4" width="11.5" customWidth="1"/>
    <col min="5" max="5" width="12.125" customWidth="1"/>
    <col min="6" max="6" width="9.625" customWidth="1"/>
    <col min="7" max="7" width="10.125" customWidth="1"/>
    <col min="8" max="8" width="10.25" customWidth="1"/>
  </cols>
  <sheetData>
    <row r="1" customHeight="1" spans="1:8">
      <c r="A1" s="3"/>
      <c r="B1" s="3"/>
      <c r="C1" s="3"/>
      <c r="D1" s="3"/>
      <c r="E1" s="3"/>
      <c r="F1" s="3"/>
      <c r="G1" s="3"/>
      <c r="H1" s="3"/>
    </row>
    <row r="2" ht="18.75" customHeight="1" spans="1:8">
      <c r="A2" s="22"/>
      <c r="B2" s="22"/>
      <c r="C2" s="22"/>
      <c r="D2" s="22"/>
      <c r="E2" s="22"/>
      <c r="F2" s="22"/>
      <c r="G2" s="22"/>
      <c r="H2" s="23" t="s">
        <v>379</v>
      </c>
    </row>
    <row r="3" ht="41.4" customHeight="1" spans="1:8">
      <c r="A3" s="24" t="s">
        <v>380</v>
      </c>
      <c r="B3" s="24"/>
      <c r="C3" s="24"/>
      <c r="D3" s="24"/>
      <c r="E3" s="24"/>
      <c r="F3" s="24"/>
      <c r="G3" s="24"/>
      <c r="H3" s="24"/>
    </row>
    <row r="4" ht="18.75" customHeight="1" spans="1:8">
      <c r="A4" s="22" t="str">
        <f>"单位名称："&amp;"元江哈尼族彝族傣族自治县妇幼保健院"</f>
        <v>单位名称：元江哈尼族彝族傣族自治县妇幼保健院</v>
      </c>
      <c r="B4" s="22"/>
      <c r="C4" s="22"/>
      <c r="D4" s="22"/>
      <c r="E4" s="22"/>
      <c r="F4" s="22"/>
      <c r="G4" s="22"/>
      <c r="H4" s="22"/>
    </row>
    <row r="5" ht="18.75" customHeight="1" spans="1:8">
      <c r="A5" s="25" t="s">
        <v>132</v>
      </c>
      <c r="B5" s="25" t="s">
        <v>381</v>
      </c>
      <c r="C5" s="25" t="s">
        <v>382</v>
      </c>
      <c r="D5" s="25" t="s">
        <v>383</v>
      </c>
      <c r="E5" s="25" t="s">
        <v>277</v>
      </c>
      <c r="F5" s="25" t="s">
        <v>384</v>
      </c>
      <c r="G5" s="25"/>
      <c r="H5" s="25"/>
    </row>
    <row r="6" ht="18.75" customHeight="1" spans="1:8">
      <c r="A6" s="25"/>
      <c r="B6" s="25"/>
      <c r="C6" s="25"/>
      <c r="D6" s="25"/>
      <c r="E6" s="25"/>
      <c r="F6" s="25" t="s">
        <v>278</v>
      </c>
      <c r="G6" s="25" t="s">
        <v>385</v>
      </c>
      <c r="H6" s="25" t="s">
        <v>386</v>
      </c>
    </row>
    <row r="7" ht="18.75" customHeight="1" spans="1:8">
      <c r="A7" s="25" t="s">
        <v>46</v>
      </c>
      <c r="B7" s="25" t="s">
        <v>47</v>
      </c>
      <c r="C7" s="25" t="s">
        <v>48</v>
      </c>
      <c r="D7" s="25" t="s">
        <v>49</v>
      </c>
      <c r="E7" s="25" t="s">
        <v>50</v>
      </c>
      <c r="F7" s="25" t="s">
        <v>51</v>
      </c>
      <c r="G7" s="25" t="s">
        <v>52</v>
      </c>
      <c r="H7" s="25" t="s">
        <v>53</v>
      </c>
    </row>
    <row r="8" ht="18.75" customHeight="1" spans="1:8">
      <c r="A8" s="26"/>
      <c r="B8" s="26"/>
      <c r="C8" s="26"/>
      <c r="D8" s="26"/>
      <c r="E8" s="27"/>
      <c r="F8" s="27"/>
      <c r="G8" s="20"/>
      <c r="H8" s="20"/>
    </row>
    <row r="9" s="1" customFormat="1" ht="24" customHeight="1" spans="1:1">
      <c r="A9" s="1" t="s">
        <v>387</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G30" sqref="G30"/>
    </sheetView>
  </sheetViews>
  <sheetFormatPr defaultColWidth="8.85" defaultRowHeight="15" customHeight="1"/>
  <cols>
    <col min="1" max="1" width="21.425" customWidth="1"/>
    <col min="2" max="2" width="21.875" customWidth="1"/>
    <col min="3" max="3" width="11.875" customWidth="1"/>
    <col min="4" max="4" width="13" customWidth="1"/>
    <col min="5" max="5" width="13.75" customWidth="1"/>
    <col min="6" max="6" width="13.625" customWidth="1"/>
    <col min="7" max="7" width="15.625" customWidth="1"/>
    <col min="8" max="11" width="14.2833333333333" customWidth="1"/>
  </cols>
  <sheetData>
    <row r="1" customHeight="1" spans="1:11">
      <c r="A1" s="3"/>
      <c r="B1" s="3"/>
      <c r="C1" s="3"/>
      <c r="D1" s="3"/>
      <c r="E1" s="3"/>
      <c r="F1" s="3"/>
      <c r="G1" s="3"/>
      <c r="H1" s="3"/>
      <c r="I1" s="3"/>
      <c r="J1" s="3"/>
      <c r="K1" s="3"/>
    </row>
    <row r="2" ht="18.75" customHeight="1" spans="1:11">
      <c r="A2" s="4"/>
      <c r="B2" s="4"/>
      <c r="C2" s="4"/>
      <c r="D2" s="4"/>
      <c r="E2" s="4"/>
      <c r="F2" s="4"/>
      <c r="G2" s="4"/>
      <c r="H2" s="5"/>
      <c r="I2" s="5"/>
      <c r="J2" s="5"/>
      <c r="K2" s="5" t="s">
        <v>388</v>
      </c>
    </row>
    <row r="3" ht="45" customHeight="1" spans="1:11">
      <c r="A3" s="6" t="s">
        <v>389</v>
      </c>
      <c r="B3" s="6"/>
      <c r="C3" s="6"/>
      <c r="D3" s="6"/>
      <c r="E3" s="6"/>
      <c r="F3" s="6"/>
      <c r="G3" s="6"/>
      <c r="H3" s="6"/>
      <c r="I3" s="6"/>
      <c r="J3" s="6"/>
      <c r="K3" s="6"/>
    </row>
    <row r="4" s="1" customFormat="1" ht="18.75" customHeight="1" spans="1:11">
      <c r="A4" s="7" t="str">
        <f>"单位名称："&amp;"元江哈尼族彝族傣族自治县妇幼保健院"</f>
        <v>单位名称：元江哈尼族彝族傣族自治县妇幼保健院</v>
      </c>
      <c r="B4" s="7"/>
      <c r="C4" s="7"/>
      <c r="D4" s="7"/>
      <c r="E4" s="7"/>
      <c r="F4" s="7"/>
      <c r="G4" s="7"/>
      <c r="H4" s="5"/>
      <c r="I4" s="5"/>
      <c r="J4" s="5"/>
      <c r="K4" s="5" t="s">
        <v>29</v>
      </c>
    </row>
    <row r="5" ht="18.75" customHeight="1" spans="1:11">
      <c r="A5" s="16" t="s">
        <v>214</v>
      </c>
      <c r="B5" s="16" t="s">
        <v>134</v>
      </c>
      <c r="C5" s="16" t="s">
        <v>215</v>
      </c>
      <c r="D5" s="16" t="s">
        <v>135</v>
      </c>
      <c r="E5" s="16" t="s">
        <v>136</v>
      </c>
      <c r="F5" s="16" t="s">
        <v>216</v>
      </c>
      <c r="G5" s="16" t="s">
        <v>138</v>
      </c>
      <c r="H5" s="16" t="s">
        <v>32</v>
      </c>
      <c r="I5" s="16" t="s">
        <v>390</v>
      </c>
      <c r="J5" s="16"/>
      <c r="K5" s="16"/>
    </row>
    <row r="6" ht="18.75" customHeight="1" spans="1:11">
      <c r="A6" s="16"/>
      <c r="B6" s="16"/>
      <c r="C6" s="16"/>
      <c r="D6" s="16"/>
      <c r="E6" s="16"/>
      <c r="F6" s="16"/>
      <c r="G6" s="16"/>
      <c r="H6" s="16"/>
      <c r="I6" s="16" t="s">
        <v>35</v>
      </c>
      <c r="J6" s="16" t="s">
        <v>36</v>
      </c>
      <c r="K6" s="16" t="s">
        <v>37</v>
      </c>
    </row>
    <row r="7" ht="22.65" customHeight="1" spans="1:11">
      <c r="A7" s="16"/>
      <c r="B7" s="16"/>
      <c r="C7" s="16"/>
      <c r="D7" s="16"/>
      <c r="E7" s="16"/>
      <c r="F7" s="16"/>
      <c r="G7" s="16"/>
      <c r="H7" s="16"/>
      <c r="I7" s="16"/>
      <c r="J7" s="16"/>
      <c r="K7" s="16"/>
    </row>
    <row r="8" ht="18.75" customHeight="1" spans="1:11">
      <c r="A8" s="17" t="s">
        <v>46</v>
      </c>
      <c r="B8" s="17">
        <v>2</v>
      </c>
      <c r="C8" s="17">
        <v>3</v>
      </c>
      <c r="D8" s="17">
        <v>4</v>
      </c>
      <c r="E8" s="17">
        <v>5</v>
      </c>
      <c r="F8" s="17">
        <v>6</v>
      </c>
      <c r="G8" s="17">
        <v>7</v>
      </c>
      <c r="H8" s="17">
        <v>8</v>
      </c>
      <c r="I8" s="17">
        <v>9</v>
      </c>
      <c r="J8" s="17">
        <v>10</v>
      </c>
      <c r="K8" s="17">
        <v>11</v>
      </c>
    </row>
    <row r="9" ht="20.25" customHeight="1" spans="1:11">
      <c r="A9" s="18"/>
      <c r="B9" s="19"/>
      <c r="C9" s="18"/>
      <c r="D9" s="18"/>
      <c r="E9" s="18"/>
      <c r="F9" s="18"/>
      <c r="G9" s="18"/>
      <c r="H9" s="20"/>
      <c r="I9" s="20"/>
      <c r="J9" s="20"/>
      <c r="K9" s="20"/>
    </row>
    <row r="10" ht="20.25" customHeight="1" spans="1:11">
      <c r="A10" s="18"/>
      <c r="B10" s="19"/>
      <c r="C10" s="18"/>
      <c r="D10" s="18"/>
      <c r="E10" s="18"/>
      <c r="F10" s="18"/>
      <c r="G10" s="18"/>
      <c r="H10" s="20"/>
      <c r="I10" s="20"/>
      <c r="J10" s="20"/>
      <c r="K10" s="20"/>
    </row>
    <row r="11" ht="20.25" customHeight="1" spans="1:11">
      <c r="A11" s="21" t="s">
        <v>32</v>
      </c>
      <c r="B11" s="21"/>
      <c r="C11" s="21"/>
      <c r="D11" s="21"/>
      <c r="E11" s="21"/>
      <c r="F11" s="21"/>
      <c r="G11" s="21"/>
      <c r="H11" s="20"/>
      <c r="I11" s="20"/>
      <c r="J11" s="20"/>
      <c r="K11" s="20"/>
    </row>
    <row r="12" s="1" customFormat="1" ht="23" customHeight="1" spans="1:1">
      <c r="A12" s="1" t="s">
        <v>391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pane ySplit="1" topLeftCell="A2" activePane="bottomLeft" state="frozen"/>
      <selection/>
      <selection pane="bottomLeft" activeCell="F23" sqref="F2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3"/>
      <c r="B1" s="3"/>
      <c r="C1" s="3"/>
      <c r="D1" s="3"/>
      <c r="E1" s="3"/>
      <c r="F1" s="3"/>
      <c r="G1" s="3"/>
    </row>
    <row r="2" ht="18.75" customHeight="1" spans="1:7">
      <c r="A2" s="4"/>
      <c r="B2" s="4"/>
      <c r="C2" s="4"/>
      <c r="D2" s="4"/>
      <c r="E2" s="5"/>
      <c r="F2" s="5"/>
      <c r="G2" s="5" t="s">
        <v>392</v>
      </c>
    </row>
    <row r="3" ht="45" customHeight="1" spans="1:7">
      <c r="A3" s="6" t="s">
        <v>393</v>
      </c>
      <c r="B3" s="6"/>
      <c r="C3" s="6"/>
      <c r="D3" s="6"/>
      <c r="E3" s="6"/>
      <c r="F3" s="6"/>
      <c r="G3" s="6"/>
    </row>
    <row r="4" s="1" customFormat="1" ht="24.15" customHeight="1" spans="1:7">
      <c r="A4" s="7" t="str">
        <f>"单位名称："&amp;"元江哈尼族彝族傣族自治县妇幼保健院"</f>
        <v>单位名称：元江哈尼族彝族傣族自治县妇幼保健院</v>
      </c>
      <c r="B4" s="7"/>
      <c r="C4" s="7"/>
      <c r="D4" s="7"/>
      <c r="E4" s="5"/>
      <c r="F4" s="5"/>
      <c r="G4" s="5" t="s">
        <v>29</v>
      </c>
    </row>
    <row r="5" ht="18.75" customHeight="1" spans="1:7">
      <c r="A5" s="8" t="s">
        <v>215</v>
      </c>
      <c r="B5" s="8" t="s">
        <v>214</v>
      </c>
      <c r="C5" s="8" t="s">
        <v>134</v>
      </c>
      <c r="D5" s="8" t="s">
        <v>394</v>
      </c>
      <c r="E5" s="8" t="s">
        <v>35</v>
      </c>
      <c r="F5" s="8"/>
      <c r="G5" s="8"/>
    </row>
    <row r="6" ht="18.75" customHeight="1" spans="1:7">
      <c r="A6" s="8"/>
      <c r="B6" s="8"/>
      <c r="C6" s="8"/>
      <c r="D6" s="8"/>
      <c r="E6" s="8">
        <v>2025</v>
      </c>
      <c r="F6" s="8">
        <v>2026</v>
      </c>
      <c r="G6" s="8">
        <v>2027</v>
      </c>
    </row>
    <row r="7" ht="22.65" customHeight="1" spans="1:7">
      <c r="A7" s="8"/>
      <c r="B7" s="8"/>
      <c r="C7" s="8"/>
      <c r="D7" s="8"/>
      <c r="E7" s="8"/>
      <c r="F7" s="8"/>
      <c r="G7" s="8"/>
    </row>
    <row r="8" ht="18.75" customHeight="1" spans="1:7">
      <c r="A8" s="9" t="s">
        <v>46</v>
      </c>
      <c r="B8" s="9">
        <v>2</v>
      </c>
      <c r="C8" s="9">
        <v>3</v>
      </c>
      <c r="D8" s="9">
        <v>4</v>
      </c>
      <c r="E8" s="9">
        <v>5</v>
      </c>
      <c r="F8" s="9">
        <v>6</v>
      </c>
      <c r="G8" s="9">
        <v>7</v>
      </c>
    </row>
    <row r="9" s="2" customFormat="1" ht="30" customHeight="1" spans="1:7">
      <c r="A9" s="10" t="s">
        <v>56</v>
      </c>
      <c r="B9" s="10" t="s">
        <v>220</v>
      </c>
      <c r="C9" s="11" t="s">
        <v>219</v>
      </c>
      <c r="D9" s="10" t="s">
        <v>395</v>
      </c>
      <c r="E9" s="12" t="s">
        <v>396</v>
      </c>
      <c r="F9" s="13"/>
      <c r="G9" s="13"/>
    </row>
    <row r="10" ht="20.25" customHeight="1" spans="1:7">
      <c r="A10" s="14" t="s">
        <v>32</v>
      </c>
      <c r="B10" s="14"/>
      <c r="C10" s="14"/>
      <c r="D10" s="14"/>
      <c r="E10" s="15"/>
      <c r="F10" s="15"/>
      <c r="G10" s="15"/>
    </row>
    <row r="11" s="1" customFormat="1" ht="22" customHeight="1" spans="1:1">
      <c r="A11" s="1" t="s">
        <v>397</v>
      </c>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2025-02-14T09:15:00Z</dcterms:created>
  <dcterms:modified xsi:type="dcterms:W3CDTF">2025-02-25T03:36:01Z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7E28DB64C35D48D0B898E38616B7AFD7_13</vt:lpwstr>
  </property>
  <property fmtid="{D5CDD505-2E9C-101B-9397-08002B2CF9AE}" pid="3" name="KSOProductBuildVer">
    <vt:lpwstr>2052-12.1.0.19302</vt:lpwstr>
  </property>
</Properties>
</file>