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<sst xmlns="http://schemas.openxmlformats.org/spreadsheetml/2006/main" count="1408" uniqueCount="443">
  <si>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</si>
  <si>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</si>
  <si>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</si>
  <si>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</si>
  <si>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</si>
  <si>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</si>
  <si>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</si>
  <si>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</si>
  <si>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</si>
  <si>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</si>
  <si>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</si>
  <si>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</si>
  <si>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</si>
  <si>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</si>
  <si>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</si>
  <si>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</si>
  <si>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</si>
  <si>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</si>
  <si>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</si>
  <si>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</si>
  <si>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</si>
  <si>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</si>
  <si>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</si>
  <si>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</si>
  <si>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</si>
  <si>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</si>
  <si>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</si>
  <si>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</si>
  <si>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</si>
  <si>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</si>
  <si>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</si>
  <si>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</si>
  <si>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</si>
  <si>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</si>
  <si>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</si>
  <si>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</si>
  <si>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</si>
  <si>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</si>
  <si>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</si>
  <si>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</si>
  <si>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</si>
  <si>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</si>
  <si>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</si>
  <si>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</si>
  <si>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</si>
  <si>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</si>
  <si>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</si>
  <si>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</si>
  <si>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</si>
  <si>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</si>
  <si>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</si>
  <si>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</si>
  <si>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</si>
  <si>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</si>
  <si>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</si>
  <si>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131004</t>
  </si>
  <si>
    <t>元江哈尼族彝族傣族自治县人民医院</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</si>
  <si>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</si>
  <si>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</si>
  <si>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</si>
  <si>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</si>
  <si>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</si>
  <si>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</si>
  <si>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</si>
  <si>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</si>
  <si>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</si>
  <si>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</si>
  <si>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</si>
  <si>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</si>
  <si>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</si>
  <si>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</si>
  <si>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</si>
  <si>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</si>
  <si>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</si>
  <si>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</si>
  <si>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</si>
  <si>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</si>
  <si>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</si>
  <si>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</si>
  <si>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</si>
  <si>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</si>
  <si>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</si>
  <si>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</si>
  <si>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</si>
  <si>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</si>
  <si>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</si>
  <si>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</si>
  <si>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</si>
  <si>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</si>
  <si>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2100199</t>
  </si>
  <si>
    <t>其他卫生健康管理事务支出</t>
  </si>
  <si>
    <t>21002</t>
  </si>
  <si>
    <t>公立医院</t>
  </si>
  <si>
    <t>2100201</t>
  </si>
  <si>
    <t>综合医院</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</si>
  <si>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</si>
  <si>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</si>
  <si>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</si>
  <si>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</si>
  <si>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</si>
  <si>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</si>
  <si>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</si>
  <si>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</si>
  <si>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</si>
  <si>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</si>
  <si>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</si>
  <si>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</si>
  <si>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</si>
  <si>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</si>
  <si>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</si>
  <si>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</si>
  <si>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</si>
  <si>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</si>
  <si>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</si>
  <si>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</si>
  <si>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</si>
  <si>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</si>
  <si>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</si>
  <si>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</si>
  <si>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</si>
  <si>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</si>
  <si>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</si>
  <si>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</si>
  <si>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</si>
  <si>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</si>
  <si>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</si>
  <si>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</si>
  <si>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</si>
  <si>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</si>
  <si>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</si>
  <si>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</si>
  <si>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</si>
  <si>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</si>
  <si>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</si>
  <si>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</si>
  <si>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备注：元江哈尼族彝族傣族自治县人民医院无一般公共预算“三公”经费支出预算，故一般公共预算“三公”经费支出预算表无数据。</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</si>
  <si>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</si>
  <si>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</si>
  <si>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</si>
  <si>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</si>
  <si>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</si>
  <si>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</si>
  <si>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</si>
  <si>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</si>
  <si>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</si>
  <si>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</si>
  <si>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</si>
  <si>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</si>
  <si>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</si>
  <si>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</si>
  <si>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</si>
  <si>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</si>
  <si>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</si>
  <si>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</si>
  <si>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530428210000000014617</t>
  </si>
  <si>
    <t>一般公用经费</t>
  </si>
  <si>
    <t>30299</t>
  </si>
  <si>
    <t>其他商品和服务支出</t>
  </si>
  <si>
    <t>530428231100001180124</t>
  </si>
  <si>
    <t>元江县人民医院事业人员基本工资津补贴（自有资金）支出项目</t>
  </si>
  <si>
    <t>30101</t>
  </si>
  <si>
    <t>基本工资</t>
  </si>
  <si>
    <t>30102</t>
  </si>
  <si>
    <t>津贴补贴</t>
  </si>
  <si>
    <t>30107</t>
  </si>
  <si>
    <t>绩效工资</t>
  </si>
  <si>
    <t>530428231100001180239</t>
  </si>
  <si>
    <t>元江县人民医院社会保障费（自有资金）支出项目</t>
  </si>
  <si>
    <t>30112</t>
  </si>
  <si>
    <t>其他社会保障缴费</t>
  </si>
  <si>
    <t>530428231100001180273</t>
  </si>
  <si>
    <t>元江县人民医院职工住房公积金缴纳（自有资金）支出项目</t>
  </si>
  <si>
    <t>30113</t>
  </si>
  <si>
    <t>530428231100001180438</t>
  </si>
  <si>
    <t>元江县人民医院遗属补助（自有资金）支出项目</t>
  </si>
  <si>
    <t>30305</t>
  </si>
  <si>
    <t>生活补助</t>
  </si>
  <si>
    <t>530428231100001183099</t>
  </si>
  <si>
    <t>元江县人民医院日常公用经费（自有资金）支出项目</t>
  </si>
  <si>
    <t>30202</t>
  </si>
  <si>
    <t>印刷费</t>
  </si>
  <si>
    <t>30205</t>
  </si>
  <si>
    <t>水费</t>
  </si>
  <si>
    <t>30213</t>
  </si>
  <si>
    <t>维修（护）费</t>
  </si>
  <si>
    <t>30216</t>
  </si>
  <si>
    <t>培训费</t>
  </si>
  <si>
    <t>30218</t>
  </si>
  <si>
    <t>专用材料费</t>
  </si>
  <si>
    <t>530428231100001184960</t>
  </si>
  <si>
    <t>元江县人民医院工会费（自有资金）支出项目</t>
  </si>
  <si>
    <t>30228</t>
  </si>
  <si>
    <t>工会经费</t>
  </si>
  <si>
    <t>530428231100001464823</t>
  </si>
  <si>
    <t>元江县人民医院编制外人员工资（自有资金）支出资金</t>
  </si>
  <si>
    <t>30199</t>
  </si>
  <si>
    <t>其他工资福利支出</t>
  </si>
  <si>
    <t>530428231100001469906</t>
  </si>
  <si>
    <t>离退休生活补助</t>
  </si>
  <si>
    <t>530428241100002101029</t>
  </si>
  <si>
    <t>元江县人民医院一般公共预算社保费支出资金</t>
  </si>
  <si>
    <t>30108</t>
  </si>
  <si>
    <t>机关事业单位基本养老保险缴费</t>
  </si>
  <si>
    <t>30109</t>
  </si>
  <si>
    <t>职业年金缴费</t>
  </si>
  <si>
    <t>30110</t>
  </si>
  <si>
    <t>职工基本医疗保险缴费</t>
  </si>
  <si>
    <t>30111</t>
  </si>
  <si>
    <t>公务员医疗补助缴费</t>
  </si>
  <si>
    <t>530428241100002103581</t>
  </si>
  <si>
    <t>元江县人民医院一般公共预算工资支出项目资金</t>
  </si>
  <si>
    <t>530428241100002187654</t>
  </si>
  <si>
    <t>元江县紧密型医共体理事长、党委书记工资项目经费</t>
  </si>
  <si>
    <t>预算05-1表</t>
  </si>
  <si>
    <t>2025年部门项目支出预算表</t>
  </si>
  <si>
    <t>项目分类</t>
  </si>
  <si>
    <t>项目单位</t>
  </si>
  <si>
    <t>经济科目编码</t>
  </si>
  <si>
    <t>本年拨款</t>
  </si>
  <si>
    <t>其中：本次下达</t>
  </si>
  <si>
    <t>欠拨2024年医疗服务与保障能力提升（公立医院综合改革）中央预算补助资金</t>
  </si>
  <si>
    <t>313 事业发展类</t>
  </si>
  <si>
    <t>530428251100003858633</t>
  </si>
  <si>
    <t>30227</t>
  </si>
  <si>
    <t>委托业务费</t>
  </si>
  <si>
    <t>元江县人民医院退休职工死亡抚恤金及丧葬费项目资金</t>
  </si>
  <si>
    <t>312 民生类</t>
  </si>
  <si>
    <t>530428241100002887862</t>
  </si>
  <si>
    <t>30304</t>
  </si>
  <si>
    <t>抚恤金</t>
  </si>
  <si>
    <t>元江县人民医院政府采购项目预算专项资金</t>
  </si>
  <si>
    <t>530428221100000566783</t>
  </si>
  <si>
    <t>30206</t>
  </si>
  <si>
    <t>电费</t>
  </si>
  <si>
    <t>30209</t>
  </si>
  <si>
    <t>物业管理费</t>
  </si>
  <si>
    <t>30231</t>
  </si>
  <si>
    <t>公务用车运行维护费</t>
  </si>
  <si>
    <t>31001</t>
  </si>
  <si>
    <t>房屋建筑物购建</t>
  </si>
  <si>
    <t>31002</t>
  </si>
  <si>
    <t>办公设备购置</t>
  </si>
  <si>
    <t>31003</t>
  </si>
  <si>
    <t>专用设备购置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</si>
  <si>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</si>
  <si>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</si>
  <si>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</si>
  <si>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</si>
  <si>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</si>
  <si>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</si>
  <si>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</si>
  <si>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</si>
  <si>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</si>
  <si>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</si>
  <si>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</si>
  <si>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</si>
  <si>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按时发放去世职工死亡抚恤金及丧葬费到职工家属手中，提升政府公信力。</t>
  </si>
  <si>
    <t>产出指标</t>
  </si>
  <si>
    <t>数量指标</t>
  </si>
  <si>
    <t>获补对象数</t>
  </si>
  <si>
    <t>=</t>
  </si>
  <si>
    <t>人(人次、家)</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</si>
  <si>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</si>
  <si>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</si>
  <si>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</si>
  <si>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</si>
  <si>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</si>
  <si>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</si>
  <si>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</si>
  <si>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</si>
  <si>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</si>
  <si>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</si>
  <si>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获补覆盖率=实际获得补助人数（企业数）/申请符合标准人数（企业数）*100%</t>
  </si>
  <si>
    <t>时效指标</t>
  </si>
  <si>
    <t>发放及时率</t>
  </si>
  <si>
    <t>&lt;=</t>
  </si>
  <si>
    <t>30</t>
  </si>
  <si>
    <t>天</t>
  </si>
  <si>
    <t>反映发放单位及时发放补助资金的情况。
发放及时率=在时限内发放资金/应发放资金*100%</t>
  </si>
  <si>
    <t>效益指标</t>
  </si>
  <si>
    <t>社会效益</t>
  </si>
  <si>
    <t>提升政府公信力</t>
  </si>
  <si>
    <t>人次</t>
  </si>
  <si>
    <t>定性指标</t>
  </si>
  <si>
    <t>满意度指标</t>
  </si>
  <si>
    <t>服务对象满意度</t>
  </si>
  <si>
    <t>受益对象满意度</t>
  </si>
  <si>
    <t>反映获补助受益对象的满意程度。</t>
  </si>
  <si>
    <t>到2025年底，建成1个市级重点专科（县人民医院消化内科）；完成县人民医院科研教学楼建设及流程改造；完成县妇幼保健院儿童口腔科建设；建成4个临床服务中心（肿瘤防治中心、慢病管理中心、微创介入中心、重症监护中心）；100%乡镇卫生院达到国家基本标准，50%乡镇中心卫生院达到国家推荐标准；完成乡镇卫生院18个特色科室建设（甘庄中心卫生院、曼来镇中心卫生院、龙潭乡卫生院建设儿科、妇产科，那诺乡卫生院、咪哩乡卫生院、羊街乡卫生院、洼垤乡卫生院建设内科、儿科、妇产科）；新建村卫生室2个（甘庄它克卫生室、羊街党舵伙蒲卫生室）；提升改造村卫生室1个（因远卡腊村卫生室）；建设村卫生室健康小屋20个。</t>
  </si>
  <si>
    <t>医疗服务收入（不含药品、耗材、检查、化验收入）占公立医院医疗收入的比例</t>
  </si>
  <si>
    <t>&gt;=</t>
  </si>
  <si>
    <t>41.00%</t>
  </si>
  <si>
    <t>反映医疗服务性收入比例，能有效降低患者经济压力。</t>
  </si>
  <si>
    <t>按病种付费（DRG、DIP、单病种）的住院参保人员数占公立医院总住院参保人员数的比例</t>
  </si>
  <si>
    <t>75</t>
  </si>
  <si>
    <t>反映医疗机构自主控费的能力，能有效降低患者看病压力。</t>
  </si>
  <si>
    <t>本县财政卫生健康支出预算执行率</t>
  </si>
  <si>
    <t>反映预算单位的预算执行率。</t>
  </si>
  <si>
    <t>二级公立医院病例组合指数（CMI值）</t>
  </si>
  <si>
    <t>1.05</t>
  </si>
  <si>
    <t>反映医院处理急危重症能力情况</t>
  </si>
  <si>
    <t>二级公立医院出院患者三四级手术比例</t>
  </si>
  <si>
    <t>26</t>
  </si>
  <si>
    <t>反映医院手术开展的难易程度比例。</t>
  </si>
  <si>
    <t>经济效益</t>
  </si>
  <si>
    <t>公立医院门诊次均费用增幅</t>
  </si>
  <si>
    <t>反映公立医院对门诊患者的诊疗费把控。</t>
  </si>
  <si>
    <t>公立医住院次均费用增幅</t>
  </si>
  <si>
    <t>公立医院住院患者满意度</t>
  </si>
  <si>
    <t>95</t>
  </si>
  <si>
    <t>反映患者对本项目的评价。</t>
  </si>
  <si>
    <t>公立医院医务人员满意度</t>
  </si>
  <si>
    <t>90</t>
  </si>
  <si>
    <t>反映医务人员对本工作的评价</t>
  </si>
  <si>
    <t>按照《国务院办公厅关于建立现代医院管理制度的指导意见》（国办发[2017]年67号和《云南省人民政府办公厅关于建立现代医院管理制度的实施意见》（云政办发[2018]4号文件要求，公立医院基本形成维护公益性、调动积极性、保障可持续的运行新机制和决策、执行、监督相互协调、相互促进的治理机制，促进社会办医健康发展，推动各级各类医院管理规范化、精细化、科学化，基本建立权责清晰、管理科学、治理完善、运行高效、监督有力的现代化医院管理制度。1、认真落实国家和省关于深化医改的决策部署，持续深化综合改革。县域医疗卫生服务体系进一步完善，基本实现在病不出县，努力让群众就地就医；巩固破除以药补医的改革成果，完善公立医院运行机制。现代医院管理制度初步建立，医疗服务体系能力明显提升，就医秩序得到改善。2、认真按照国家和省年度工作要点，以推进健康玉溪建设为主线，以抓落实为主旋律，加快建立基本发展，全面提升卫生计生治理能力；3、建立完善分级分诊制度，强化基层医疗服务能力建设提升，加快推进信息化建设，以医联体建设、家庭医生签约服务为立足点，逐步规范的”基层首诊“、双向转诊、急慢分治、上下联动的医疗服务模式，形成科学有序的就医格局，切实降低群众的看病就医困难及医药费负担。</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</si>
  <si>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</si>
  <si>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</si>
  <si>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</si>
  <si>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</si>
  <si>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</si>
  <si>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</si>
  <si>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</si>
  <si>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按计划正常执行</t>
  </si>
  <si>
    <t>反映新购设备按时部署情况。
设备部署及时率=（及时部署设备数量/新购设备总数）*100%。</t>
  </si>
  <si>
    <t>医疗收入增长率</t>
  </si>
  <si>
    <t>反映设备采购成本低于计划数所获得的经济效益。</t>
  </si>
  <si>
    <t>可持续影响</t>
  </si>
  <si>
    <t>设备使用年限</t>
  </si>
  <si>
    <t>年</t>
  </si>
  <si>
    <t>反映新投入设备使用年限情况。</t>
  </si>
  <si>
    <t>门诊患者满意度</t>
  </si>
  <si>
    <t>反映服务对象对购置设备的整体满意情况。
使用人员满意度=（对购置设备满意的人数/问卷调查人数）*100%。</t>
  </si>
  <si>
    <t>住院患者满意度</t>
  </si>
  <si>
    <t>预算06表</t>
  </si>
  <si>
    <t>2025年部门政府性基金预算支出预算表</t>
  </si>
  <si>
    <t>政府性基金预算支出</t>
  </si>
  <si>
    <t>备注：元江哈尼族彝族傣族自治县人民医院无政府性基金预算支出，故2025年部门政府性基金预算支出预算表无数据。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</si>
  <si>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</si>
  <si>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</si>
  <si>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</si>
  <si>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</si>
  <si>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</si>
  <si>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</si>
  <si>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</si>
  <si>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</si>
  <si>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</si>
  <si>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</si>
  <si>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</si>
  <si>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</si>
  <si>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人工脏器及功能辅助装置</t>
  </si>
  <si>
    <t>批</t>
  </si>
  <si>
    <t>彩色打印机</t>
  </si>
  <si>
    <t>窗帘及类似品</t>
  </si>
  <si>
    <t>电梯维修、维护费</t>
  </si>
  <si>
    <t>茶几、沙发组合</t>
  </si>
  <si>
    <t>黑白打印机</t>
  </si>
  <si>
    <t>洗衣机</t>
  </si>
  <si>
    <t>亚低温治疗仪</t>
  </si>
  <si>
    <t>台</t>
  </si>
  <si>
    <t>搬家费</t>
  </si>
  <si>
    <t>台、桌类</t>
  </si>
  <si>
    <t>数字CA认证系统</t>
  </si>
  <si>
    <t>套</t>
  </si>
  <si>
    <t>医用内窥镜</t>
  </si>
  <si>
    <t>口腔设备及器械</t>
  </si>
  <si>
    <t>显示器</t>
  </si>
  <si>
    <t>急救和生命支持设备</t>
  </si>
  <si>
    <t>综合楼建设项目前期工作经费</t>
  </si>
  <si>
    <t>制作宣传牌路标指引牌等费用</t>
  </si>
  <si>
    <t>投影仪</t>
  </si>
  <si>
    <t>空调</t>
  </si>
  <si>
    <t>车辆维修保养费</t>
  </si>
  <si>
    <t>保洁、护理后勤、保安服务费</t>
  </si>
  <si>
    <t>车辆保险费</t>
  </si>
  <si>
    <t>物理治疗、康复及体育治疗仪器设备</t>
  </si>
  <si>
    <t>其他医疗设备</t>
  </si>
  <si>
    <t>笔记本电脑</t>
  </si>
  <si>
    <t>卫生材料II</t>
  </si>
  <si>
    <t>医用电子生理参数检测仪器设备</t>
  </si>
  <si>
    <t>电脑</t>
  </si>
  <si>
    <t>椅凳类</t>
  </si>
  <si>
    <t>自助服务终端</t>
  </si>
  <si>
    <t>高低床</t>
  </si>
  <si>
    <t>车辆加油费</t>
  </si>
  <si>
    <t>临床检验设备</t>
  </si>
  <si>
    <t>医用光学仪器</t>
  </si>
  <si>
    <t>手术器械</t>
  </si>
  <si>
    <t>复印纸</t>
  </si>
  <si>
    <t>手术室设备及附件</t>
  </si>
  <si>
    <t>烘干（烫平）机</t>
  </si>
  <si>
    <t>碎纸机</t>
  </si>
  <si>
    <t>服务器</t>
  </si>
  <si>
    <t>设备维护费用</t>
  </si>
  <si>
    <t>救护车用油</t>
  </si>
  <si>
    <t>柜类</t>
  </si>
  <si>
    <t>全院打印机维护费</t>
  </si>
  <si>
    <t>卫生材料I</t>
  </si>
  <si>
    <t>印刷品</t>
  </si>
  <si>
    <t>预算08表</t>
  </si>
  <si>
    <t>2025年部门政府购买服务预算表</t>
  </si>
  <si>
    <t>政府购买服务项目</t>
  </si>
  <si>
    <t>政府购买服务目录</t>
  </si>
  <si>
    <t>政府购买服务指导性目录代码</t>
  </si>
  <si>
    <t>备注：元江哈尼族彝族傣族自治县人民医院无政府购买服务预算支出，故2025年部门政府购买服务预算表无数据。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</si>
  <si>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</si>
  <si>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</si>
  <si>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</si>
  <si>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</si>
  <si>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</si>
  <si>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</si>
  <si>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</si>
  <si>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</si>
  <si>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</si>
  <si>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</si>
  <si>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</si>
  <si>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</si>
  <si>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</si>
  <si>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</si>
  <si>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</si>
  <si>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</si>
  <si>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</si>
  <si>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</si>
  <si>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备注：元江哈尼族彝族傣族自治县人民医院无对下转移支付预算支出，故2025年对下转移支付预算表无数据。</t>
  </si>
  <si>
    <t>预算09-2表</t>
  </si>
  <si>
    <t>2025年对下转移支付绩效目标表</t>
  </si>
  <si>
    <t>备注：元江哈尼族彝族傣族自治县人民医院无对下转移支付绩效目标预算支出，故2025年对下转移支付绩效目标表无数据。</t>
  </si>
  <si>
    <t>预算10表</t>
  </si>
  <si>
    <t>2025年新增资产配置表</t>
  </si>
  <si>
    <t>资产类别</t>
  </si>
  <si>
    <t>资产分类代码.名称</t>
  </si>
  <si>
    <t>资产名称</t>
  </si>
  <si>
    <t>财政部门批复数（元）</t>
  </si>
  <si>
    <t>单价</t>
  </si>
  <si>
    <t>金额</t>
  </si>
  <si>
    <t>备注：元江哈尼族彝族傣族自治县人民医院无新增资产，故2025年新增资产配置表无数据。</t>
  </si>
  <si>
    <t>预算11表</t>
  </si>
  <si>
    <t>2025年上级补助项目支出预算表</t>
  </si>
  <si>
    <t>上级补助</t>
  </si>
  <si>
    <t>备注：元江哈尼族彝族傣族自治县人民医院无上级补助项目支出预算，故上级补助项目支出预算表无数据。</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</si>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</sst>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10" fillId="0" borderId="1" xfId="5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1" sqref="$A1:$XFD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"单位名称："&amp;"元江哈尼族彝族傣族自治县人民医院"</f>
        <v>单位名称：元江哈尼族彝族傣族自治县人民医院</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34456395.83</v>
      </c>
      <c r="C7" s="14" t="str">
        <f>"一"&amp;"、"&amp;"社会保障和就业支出"</f>
        <v>一、社会保障和就业支出</v>
      </c>
      <c r="D7" s="16">
        <v>16054857.58</v>
      </c>
    </row>
    <row r="8" ht="22.5" customHeight="1" spans="1:4">
      <c r="A8" s="14" t="s">
        <v>9</v>
      </c>
      <c r="B8" s="16"/>
      <c r="C8" s="14" t="str">
        <f>"二"&amp;"、"&amp;"卫生健康支出"</f>
        <v>二、卫生健康支出</v>
      </c>
      <c r="D8" s="16">
        <v>203336746.54</v>
      </c>
    </row>
    <row r="9" ht="22.5" customHeight="1" spans="1:4">
      <c r="A9" s="14" t="s">
        <v>10</v>
      </c>
      <c r="B9" s="16"/>
      <c r="C9" s="14" t="str">
        <f>"三"&amp;"、"&amp;"住房保障支出"</f>
        <v>三、住房保障支出</v>
      </c>
      <c r="D9" s="16">
        <v>4764404</v>
      </c>
    </row>
    <row r="10" ht="22.5" customHeight="1" spans="1:4">
      <c r="A10" s="14" t="s">
        <v>11</v>
      </c>
      <c r="B10" s="16"/>
      <c r="C10" s="14"/>
      <c r="D10" s="16"/>
    </row>
    <row r="11" ht="22.5" customHeight="1" spans="1:4">
      <c r="A11" s="14" t="s">
        <v>12</v>
      </c>
      <c r="B11" s="16">
        <v>189699612.29</v>
      </c>
      <c r="C11" s="14"/>
      <c r="D11" s="16"/>
    </row>
    <row r="12" ht="22.5" customHeight="1" spans="1:4">
      <c r="A12" s="14" t="s">
        <v>13</v>
      </c>
      <c r="B12" s="16">
        <v>189699612.29</v>
      </c>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c r="C16" s="67"/>
      <c r="D16" s="16"/>
    </row>
    <row r="17" ht="22.5" customHeight="1" spans="1:4">
      <c r="A17" s="64"/>
      <c r="B17" s="16"/>
      <c r="C17" s="67"/>
      <c r="D17" s="16"/>
    </row>
    <row r="18" ht="22.5" customHeight="1" spans="1:4">
      <c r="A18" s="65" t="s">
        <v>18</v>
      </c>
      <c r="B18" s="66">
        <v>224156008.12</v>
      </c>
      <c r="C18" s="67" t="s">
        <v>19</v>
      </c>
      <c r="D18" s="66">
        <v>224156008.12</v>
      </c>
    </row>
    <row r="19" ht="22.5" customHeight="1" spans="1:4">
      <c r="A19" s="74" t="s">
        <v>20</v>
      </c>
      <c r="B19" s="16"/>
      <c r="C19" s="75" t="s">
        <v>21</v>
      </c>
      <c r="D19" s="46"/>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224156008.12</v>
      </c>
      <c r="C22" s="67" t="s">
        <v>26</v>
      </c>
      <c r="D22" s="66">
        <v>224156008.12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D16" sqref="D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333</v>
      </c>
    </row>
    <row r="2" ht="37.5" customHeight="1" spans="1:6">
      <c r="A2" s="3" t="s">
        <v>334</v>
      </c>
      <c r="B2" s="3"/>
      <c r="C2" s="3"/>
      <c r="D2" s="3"/>
      <c r="E2" s="3"/>
      <c r="F2" s="3"/>
    </row>
    <row r="3" ht="18.75" customHeight="1" spans="1:6">
      <c r="A3" s="42" t="str">
        <f>"单位名称："&amp;"元江哈尼族彝族傣族自治县人民医院"</f>
        <v>单位名称：元江哈尼族彝族傣族自治县人民医院</v>
      </c>
      <c r="B3" s="42"/>
      <c r="C3" s="42"/>
      <c r="D3" s="43"/>
      <c r="E3" s="43"/>
      <c r="F3" s="44" t="s">
        <v>29</v>
      </c>
    </row>
    <row r="4" ht="18.75" customHeight="1" spans="1:6">
      <c r="A4" s="12" t="s">
        <v>138</v>
      </c>
      <c r="B4" s="12" t="s">
        <v>59</v>
      </c>
      <c r="C4" s="12" t="s">
        <v>60</v>
      </c>
      <c r="D4" s="28" t="s">
        <v>335</v>
      </c>
      <c r="E4" s="28"/>
      <c r="F4" s="28"/>
    </row>
    <row r="5" ht="18.75" customHeight="1" spans="1:6">
      <c r="A5" s="12" t="s">
        <v>59</v>
      </c>
      <c r="B5" s="12" t="s">
        <v>59</v>
      </c>
      <c r="C5" s="12" t="s">
        <v>60</v>
      </c>
      <c r="D5" s="28" t="s">
        <v>34</v>
      </c>
      <c r="E5" s="28" t="s">
        <v>63</v>
      </c>
      <c r="F5" s="28" t="s">
        <v>64</v>
      </c>
    </row>
    <row r="6" ht="18.75" customHeight="1" spans="1:6">
      <c r="A6" s="13" t="s">
        <v>46</v>
      </c>
      <c r="B6" s="13"/>
      <c r="C6" s="13" t="s">
        <v>47</v>
      </c>
      <c r="D6" s="13" t="s">
        <v>49</v>
      </c>
      <c r="E6" s="13" t="s">
        <v>50</v>
      </c>
      <c r="F6" s="13" t="s">
        <v>51</v>
      </c>
    </row>
    <row r="7" ht="20.25" customHeight="1" spans="1:6">
      <c r="A7" s="15"/>
      <c r="B7" s="15"/>
      <c r="C7" s="15"/>
      <c r="D7" s="16"/>
      <c r="E7" s="16"/>
      <c r="F7" s="16"/>
    </row>
    <row r="8" ht="20.25" customHeight="1" spans="1:6">
      <c r="A8" s="45" t="s">
        <v>109</v>
      </c>
      <c r="B8" s="45"/>
      <c r="C8" s="45"/>
      <c r="D8" s="46"/>
      <c r="E8" s="46"/>
      <c r="F8" s="46"/>
    </row>
    <row r="9" customHeight="1" spans="1:1">
      <c r="A9" t="s">
        <v>336</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56"/>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337</v>
      </c>
    </row>
    <row r="2" ht="45" customHeight="1" spans="1:17">
      <c r="A2" s="30" t="s">
        <v>338</v>
      </c>
      <c r="B2" s="30"/>
      <c r="C2" s="30"/>
      <c r="D2" s="30"/>
      <c r="E2" s="30"/>
      <c r="F2" s="30"/>
      <c r="G2" s="30"/>
      <c r="H2" s="30"/>
      <c r="I2" s="30"/>
      <c r="J2" s="30"/>
      <c r="K2" s="30"/>
      <c r="L2" s="30"/>
      <c r="M2" s="30"/>
      <c r="N2" s="39"/>
      <c r="O2" s="39"/>
      <c r="P2" s="39"/>
      <c r="Q2" s="39"/>
    </row>
    <row r="3" ht="20.25" customHeight="1" spans="1:17">
      <c r="A3" s="18" t="str">
        <f>"单位名称："&amp;"元江哈尼族彝族傣族自治县人民医院"</f>
        <v>单位名称：元江哈尼族彝族傣族自治县人民医院</v>
      </c>
      <c r="B3" s="18"/>
      <c r="C3" s="18"/>
      <c r="D3" s="18"/>
      <c r="E3" s="18"/>
      <c r="F3" s="18"/>
      <c r="G3" s="18"/>
      <c r="H3" s="18"/>
      <c r="I3" s="18"/>
      <c r="J3" s="18"/>
      <c r="K3" s="18"/>
      <c r="L3" s="18"/>
      <c r="M3" s="18"/>
      <c r="N3" s="18"/>
      <c r="O3" s="18"/>
      <c r="P3" s="18"/>
      <c r="Q3" s="19" t="s">
        <v>29</v>
      </c>
    </row>
    <row r="4" ht="20.25" customHeight="1" spans="1:17">
      <c r="A4" s="21" t="s">
        <v>339</v>
      </c>
      <c r="B4" s="21" t="s">
        <v>340</v>
      </c>
      <c r="C4" s="21" t="s">
        <v>341</v>
      </c>
      <c r="D4" s="21" t="s">
        <v>342</v>
      </c>
      <c r="E4" s="21" t="s">
        <v>343</v>
      </c>
      <c r="F4" s="21" t="s">
        <v>344</v>
      </c>
      <c r="G4" s="21" t="s">
        <v>145</v>
      </c>
      <c r="H4" s="21"/>
      <c r="I4" s="21"/>
      <c r="J4" s="21"/>
      <c r="K4" s="21"/>
      <c r="L4" s="21"/>
      <c r="M4" s="21"/>
      <c r="N4" s="21"/>
      <c r="O4" s="21"/>
      <c r="P4" s="21"/>
      <c r="Q4" s="21"/>
    </row>
    <row r="5" ht="20.25" customHeight="1" spans="1:17">
      <c r="A5" s="21" t="s">
        <v>345</v>
      </c>
      <c r="B5" s="21" t="s">
        <v>340</v>
      </c>
      <c r="C5" s="21" t="s">
        <v>341</v>
      </c>
      <c r="D5" s="21" t="s">
        <v>342</v>
      </c>
      <c r="E5" s="21" t="s">
        <v>343</v>
      </c>
      <c r="F5" s="21" t="s">
        <v>344</v>
      </c>
      <c r="G5" s="21" t="s">
        <v>32</v>
      </c>
      <c r="H5" s="21" t="s">
        <v>35</v>
      </c>
      <c r="I5" s="21" t="s">
        <v>346</v>
      </c>
      <c r="J5" s="21" t="s">
        <v>347</v>
      </c>
      <c r="K5" s="21" t="s">
        <v>38</v>
      </c>
      <c r="L5" s="21" t="s">
        <v>348</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230</v>
      </c>
      <c r="B8" s="22"/>
      <c r="C8" s="22"/>
      <c r="D8" s="37"/>
      <c r="E8" s="37"/>
      <c r="F8" s="37">
        <v>60259600</v>
      </c>
      <c r="G8" s="37">
        <v>60759600</v>
      </c>
      <c r="H8" s="37"/>
      <c r="I8" s="37"/>
      <c r="J8" s="33"/>
      <c r="K8" s="33"/>
      <c r="L8" s="37">
        <v>60759600</v>
      </c>
      <c r="M8" s="37">
        <v>60759600</v>
      </c>
      <c r="N8" s="37"/>
      <c r="O8" s="37"/>
      <c r="P8" s="37"/>
      <c r="Q8" s="37"/>
    </row>
    <row r="9" ht="20.25" customHeight="1" spans="1:17">
      <c r="A9" s="22"/>
      <c r="B9" s="22" t="s">
        <v>349</v>
      </c>
      <c r="C9" s="22" t="str">
        <f>"A02322200"&amp;"  "&amp;"人工脏器及功能辅助装置"</f>
        <v>A02322200  人工脏器及功能辅助装置</v>
      </c>
      <c r="D9" s="38" t="s">
        <v>350</v>
      </c>
      <c r="E9" s="23">
        <v>1</v>
      </c>
      <c r="F9" s="37">
        <v>90000</v>
      </c>
      <c r="G9" s="37">
        <v>90000</v>
      </c>
      <c r="H9" s="33"/>
      <c r="I9" s="33"/>
      <c r="J9" s="33"/>
      <c r="K9" s="33"/>
      <c r="L9" s="37">
        <v>90000</v>
      </c>
      <c r="M9" s="37">
        <v>90000</v>
      </c>
      <c r="N9" s="37"/>
      <c r="O9" s="37"/>
      <c r="P9" s="37"/>
      <c r="Q9" s="37"/>
    </row>
    <row r="10" ht="20.25" customHeight="1" spans="1:17">
      <c r="A10" s="22"/>
      <c r="B10" s="22" t="s">
        <v>351</v>
      </c>
      <c r="C10" s="22" t="str">
        <f>"A02021004"&amp;"  "&amp;"A4彩色打印机"</f>
        <v>A02021004  A4彩色打印机</v>
      </c>
      <c r="D10" s="38" t="s">
        <v>350</v>
      </c>
      <c r="E10" s="23">
        <v>1</v>
      </c>
      <c r="F10" s="37">
        <v>24000</v>
      </c>
      <c r="G10" s="37">
        <v>24000</v>
      </c>
      <c r="H10" s="33"/>
      <c r="I10" s="33"/>
      <c r="J10" s="33"/>
      <c r="K10" s="33"/>
      <c r="L10" s="37">
        <v>24000</v>
      </c>
      <c r="M10" s="37">
        <v>24000</v>
      </c>
      <c r="N10" s="37"/>
      <c r="O10" s="37"/>
      <c r="P10" s="37"/>
      <c r="Q10" s="37"/>
    </row>
    <row r="11" ht="20.25" customHeight="1" spans="1:17">
      <c r="A11" s="22"/>
      <c r="B11" s="22" t="s">
        <v>352</v>
      </c>
      <c r="C11" s="22" t="str">
        <f>"A05030505"&amp;"  "&amp;"窗帘及类似品"</f>
        <v>A05030505  窗帘及类似品</v>
      </c>
      <c r="D11" s="38" t="s">
        <v>350</v>
      </c>
      <c r="E11" s="23">
        <v>1</v>
      </c>
      <c r="F11" s="37">
        <v>680000</v>
      </c>
      <c r="G11" s="37">
        <v>680000</v>
      </c>
      <c r="H11" s="33"/>
      <c r="I11" s="33"/>
      <c r="J11" s="33"/>
      <c r="K11" s="33"/>
      <c r="L11" s="37">
        <v>680000</v>
      </c>
      <c r="M11" s="37">
        <v>680000</v>
      </c>
      <c r="N11" s="37"/>
      <c r="O11" s="37"/>
      <c r="P11" s="37"/>
      <c r="Q11" s="37"/>
    </row>
    <row r="12" ht="20.25" customHeight="1" spans="1:17">
      <c r="A12" s="22"/>
      <c r="B12" s="22" t="s">
        <v>353</v>
      </c>
      <c r="C12" s="22" t="str">
        <f>"C23120800"&amp;"  "&amp;"电梯维修和保养服务"</f>
        <v>C23120800  电梯维修和保养服务</v>
      </c>
      <c r="D12" s="38" t="s">
        <v>328</v>
      </c>
      <c r="E12" s="23">
        <v>150000</v>
      </c>
      <c r="F12" s="37">
        <v>150000</v>
      </c>
      <c r="G12" s="37">
        <v>150000</v>
      </c>
      <c r="H12" s="33"/>
      <c r="I12" s="33"/>
      <c r="J12" s="33"/>
      <c r="K12" s="33"/>
      <c r="L12" s="37">
        <v>150000</v>
      </c>
      <c r="M12" s="37">
        <v>150000</v>
      </c>
      <c r="N12" s="37"/>
      <c r="O12" s="37"/>
      <c r="P12" s="37"/>
      <c r="Q12" s="37"/>
    </row>
    <row r="13" ht="20.25" customHeight="1" spans="1:17">
      <c r="A13" s="22"/>
      <c r="B13" s="22" t="s">
        <v>354</v>
      </c>
      <c r="C13" s="22" t="str">
        <f>"A05010400"&amp;"  "&amp;"沙发类"</f>
        <v>A05010400  沙发类</v>
      </c>
      <c r="D13" s="38" t="s">
        <v>350</v>
      </c>
      <c r="E13" s="23">
        <v>1</v>
      </c>
      <c r="F13" s="37">
        <v>60000</v>
      </c>
      <c r="G13" s="37">
        <v>60000</v>
      </c>
      <c r="H13" s="33"/>
      <c r="I13" s="33"/>
      <c r="J13" s="33"/>
      <c r="K13" s="33"/>
      <c r="L13" s="37">
        <v>60000</v>
      </c>
      <c r="M13" s="37">
        <v>60000</v>
      </c>
      <c r="N13" s="37"/>
      <c r="O13" s="37"/>
      <c r="P13" s="37"/>
      <c r="Q13" s="37"/>
    </row>
    <row r="14" ht="20.25" customHeight="1" spans="1:17">
      <c r="A14" s="22"/>
      <c r="B14" s="22" t="s">
        <v>355</v>
      </c>
      <c r="C14" s="22" t="str">
        <f>"A02021003"&amp;"  "&amp;"A4黑白打印机"</f>
        <v>A02021003  A4黑白打印机</v>
      </c>
      <c r="D14" s="38" t="s">
        <v>350</v>
      </c>
      <c r="E14" s="23">
        <v>1</v>
      </c>
      <c r="F14" s="37">
        <v>97500</v>
      </c>
      <c r="G14" s="37">
        <v>97500</v>
      </c>
      <c r="H14" s="33"/>
      <c r="I14" s="33"/>
      <c r="J14" s="33"/>
      <c r="K14" s="33"/>
      <c r="L14" s="37">
        <v>97500</v>
      </c>
      <c r="M14" s="37">
        <v>97500</v>
      </c>
      <c r="N14" s="37"/>
      <c r="O14" s="37"/>
      <c r="P14" s="37"/>
      <c r="Q14" s="37"/>
    </row>
    <row r="15" ht="20.25" customHeight="1" spans="1:17">
      <c r="A15" s="22"/>
      <c r="B15" s="22" t="s">
        <v>356</v>
      </c>
      <c r="C15" s="22" t="str">
        <f>"A02061810"&amp;"  "&amp;"洗衣机"</f>
        <v>A02061810  洗衣机</v>
      </c>
      <c r="D15" s="38" t="s">
        <v>350</v>
      </c>
      <c r="E15" s="23">
        <v>1</v>
      </c>
      <c r="F15" s="37">
        <v>600000</v>
      </c>
      <c r="G15" s="37">
        <v>600000</v>
      </c>
      <c r="H15" s="33"/>
      <c r="I15" s="33"/>
      <c r="J15" s="33"/>
      <c r="K15" s="33"/>
      <c r="L15" s="37">
        <v>600000</v>
      </c>
      <c r="M15" s="37">
        <v>600000</v>
      </c>
      <c r="N15" s="37"/>
      <c r="O15" s="37"/>
      <c r="P15" s="37"/>
      <c r="Q15" s="37"/>
    </row>
    <row r="16" ht="20.25" customHeight="1" spans="1:17">
      <c r="A16" s="22"/>
      <c r="B16" s="22" t="s">
        <v>357</v>
      </c>
      <c r="C16" s="22" t="str">
        <f>"A02322900"&amp;"  "&amp;"医用低温、冷疗设备"</f>
        <v>A02322900  医用低温、冷疗设备</v>
      </c>
      <c r="D16" s="38" t="s">
        <v>358</v>
      </c>
      <c r="E16" s="23">
        <v>1</v>
      </c>
      <c r="F16" s="37">
        <v>65000</v>
      </c>
      <c r="G16" s="37">
        <v>65000</v>
      </c>
      <c r="H16" s="33"/>
      <c r="I16" s="33"/>
      <c r="J16" s="33"/>
      <c r="K16" s="33"/>
      <c r="L16" s="37">
        <v>65000</v>
      </c>
      <c r="M16" s="37">
        <v>65000</v>
      </c>
      <c r="N16" s="37"/>
      <c r="O16" s="37"/>
      <c r="P16" s="37"/>
      <c r="Q16" s="37"/>
    </row>
    <row r="17" ht="20.25" customHeight="1" spans="1:17">
      <c r="A17" s="22"/>
      <c r="B17" s="22" t="s">
        <v>359</v>
      </c>
      <c r="C17" s="22" t="str">
        <f>"C15090000"&amp;"  "&amp;"装卸搬运服务"</f>
        <v>C15090000  装卸搬运服务</v>
      </c>
      <c r="D17" s="38" t="s">
        <v>350</v>
      </c>
      <c r="E17" s="23">
        <v>1</v>
      </c>
      <c r="F17" s="37">
        <v>2800000</v>
      </c>
      <c r="G17" s="37">
        <v>2800000</v>
      </c>
      <c r="H17" s="33"/>
      <c r="I17" s="33"/>
      <c r="J17" s="33"/>
      <c r="K17" s="33"/>
      <c r="L17" s="37">
        <v>2800000</v>
      </c>
      <c r="M17" s="37">
        <v>2800000</v>
      </c>
      <c r="N17" s="37"/>
      <c r="O17" s="37"/>
      <c r="P17" s="37"/>
      <c r="Q17" s="37"/>
    </row>
    <row r="18" ht="20.25" customHeight="1" spans="1:17">
      <c r="A18" s="22"/>
      <c r="B18" s="22" t="s">
        <v>360</v>
      </c>
      <c r="C18" s="22" t="str">
        <f>"A05010200"&amp;"  "&amp;"台、桌类"</f>
        <v>A05010200  台、桌类</v>
      </c>
      <c r="D18" s="38" t="s">
        <v>350</v>
      </c>
      <c r="E18" s="23">
        <v>1</v>
      </c>
      <c r="F18" s="37">
        <v>1143000</v>
      </c>
      <c r="G18" s="37">
        <v>1143000</v>
      </c>
      <c r="H18" s="33"/>
      <c r="I18" s="33"/>
      <c r="J18" s="33"/>
      <c r="K18" s="33"/>
      <c r="L18" s="37">
        <v>1143000</v>
      </c>
      <c r="M18" s="37">
        <v>1143000</v>
      </c>
      <c r="N18" s="37"/>
      <c r="O18" s="37"/>
      <c r="P18" s="37"/>
      <c r="Q18" s="37"/>
    </row>
    <row r="19" ht="20.25" customHeight="1" spans="1:17">
      <c r="A19" s="22"/>
      <c r="B19" s="22" t="s">
        <v>361</v>
      </c>
      <c r="C19" s="22" t="str">
        <f>"A08060399"&amp;"  "&amp;"其他计算机软件"</f>
        <v>A08060399  其他计算机软件</v>
      </c>
      <c r="D19" s="38" t="s">
        <v>362</v>
      </c>
      <c r="E19" s="23">
        <v>1</v>
      </c>
      <c r="F19" s="37">
        <v>600000</v>
      </c>
      <c r="G19" s="37">
        <v>600000</v>
      </c>
      <c r="H19" s="33"/>
      <c r="I19" s="33"/>
      <c r="J19" s="33"/>
      <c r="K19" s="33"/>
      <c r="L19" s="37">
        <v>600000</v>
      </c>
      <c r="M19" s="37">
        <v>600000</v>
      </c>
      <c r="N19" s="37"/>
      <c r="O19" s="37"/>
      <c r="P19" s="37"/>
      <c r="Q19" s="37"/>
    </row>
    <row r="20" ht="20.25" customHeight="1" spans="1:17">
      <c r="A20" s="22"/>
      <c r="B20" s="22" t="s">
        <v>363</v>
      </c>
      <c r="C20" s="22" t="str">
        <f>"A02320700"&amp;"  "&amp;"医用内窥镜"</f>
        <v>A02320700  医用内窥镜</v>
      </c>
      <c r="D20" s="38" t="s">
        <v>350</v>
      </c>
      <c r="E20" s="23">
        <v>1</v>
      </c>
      <c r="F20" s="37">
        <v>1546000</v>
      </c>
      <c r="G20" s="37">
        <v>1546000</v>
      </c>
      <c r="H20" s="33"/>
      <c r="I20" s="33"/>
      <c r="J20" s="33"/>
      <c r="K20" s="33"/>
      <c r="L20" s="37">
        <v>1546000</v>
      </c>
      <c r="M20" s="37">
        <v>1546000</v>
      </c>
      <c r="N20" s="37"/>
      <c r="O20" s="37"/>
      <c r="P20" s="37"/>
      <c r="Q20" s="37"/>
    </row>
    <row r="21" ht="20.25" customHeight="1" spans="1:17">
      <c r="A21" s="22"/>
      <c r="B21" s="22" t="s">
        <v>364</v>
      </c>
      <c r="C21" s="22" t="str">
        <f>"A02323300"&amp;"  "&amp;"口腔设备及器械"</f>
        <v>A02323300  口腔设备及器械</v>
      </c>
      <c r="D21" s="38" t="s">
        <v>350</v>
      </c>
      <c r="E21" s="23">
        <v>1</v>
      </c>
      <c r="F21" s="37">
        <v>849200</v>
      </c>
      <c r="G21" s="37">
        <v>849200</v>
      </c>
      <c r="H21" s="33"/>
      <c r="I21" s="33"/>
      <c r="J21" s="33"/>
      <c r="K21" s="33"/>
      <c r="L21" s="37">
        <v>849200</v>
      </c>
      <c r="M21" s="37">
        <v>849200</v>
      </c>
      <c r="N21" s="37"/>
      <c r="O21" s="37"/>
      <c r="P21" s="37"/>
      <c r="Q21" s="37"/>
    </row>
    <row r="22" ht="20.25" customHeight="1" spans="1:17">
      <c r="A22" s="22"/>
      <c r="B22" s="22" t="s">
        <v>365</v>
      </c>
      <c r="C22" s="22" t="str">
        <f>"A02021104"&amp;"  "&amp;"液晶显示器"</f>
        <v>A02021104  液晶显示器</v>
      </c>
      <c r="D22" s="38" t="s">
        <v>350</v>
      </c>
      <c r="E22" s="23">
        <v>1</v>
      </c>
      <c r="F22" s="37">
        <v>10500</v>
      </c>
      <c r="G22" s="37">
        <v>10500</v>
      </c>
      <c r="H22" s="33"/>
      <c r="I22" s="33"/>
      <c r="J22" s="33"/>
      <c r="K22" s="33"/>
      <c r="L22" s="37">
        <v>10500</v>
      </c>
      <c r="M22" s="37">
        <v>10500</v>
      </c>
      <c r="N22" s="37"/>
      <c r="O22" s="37"/>
      <c r="P22" s="37"/>
      <c r="Q22" s="37"/>
    </row>
    <row r="23" ht="20.25" customHeight="1" spans="1:17">
      <c r="A23" s="22"/>
      <c r="B23" s="22" t="s">
        <v>366</v>
      </c>
      <c r="C23" s="22" t="str">
        <f>"A02322500"&amp;"  "&amp;"急救和生命支持设备"</f>
        <v>A02322500  急救和生命支持设备</v>
      </c>
      <c r="D23" s="38" t="s">
        <v>350</v>
      </c>
      <c r="E23" s="23">
        <v>1</v>
      </c>
      <c r="F23" s="37">
        <v>198000</v>
      </c>
      <c r="G23" s="37">
        <v>198000</v>
      </c>
      <c r="H23" s="33"/>
      <c r="I23" s="33"/>
      <c r="J23" s="33"/>
      <c r="K23" s="33"/>
      <c r="L23" s="37">
        <v>198000</v>
      </c>
      <c r="M23" s="37">
        <v>198000</v>
      </c>
      <c r="N23" s="37"/>
      <c r="O23" s="37"/>
      <c r="P23" s="37"/>
      <c r="Q23" s="37"/>
    </row>
    <row r="24" ht="20.25" customHeight="1" spans="1:17">
      <c r="A24" s="22"/>
      <c r="B24" s="22" t="s">
        <v>367</v>
      </c>
      <c r="C24" s="22" t="str">
        <f>"C11040000"&amp;"  "&amp;"工程项目管理服务"</f>
        <v>C11040000  工程项目管理服务</v>
      </c>
      <c r="D24" s="38" t="s">
        <v>350</v>
      </c>
      <c r="E24" s="23">
        <v>1</v>
      </c>
      <c r="F24" s="37">
        <v>2000000</v>
      </c>
      <c r="G24" s="37">
        <v>2000000</v>
      </c>
      <c r="H24" s="33"/>
      <c r="I24" s="33"/>
      <c r="J24" s="33"/>
      <c r="K24" s="33"/>
      <c r="L24" s="37">
        <v>2000000</v>
      </c>
      <c r="M24" s="37">
        <v>2000000</v>
      </c>
      <c r="N24" s="37"/>
      <c r="O24" s="37"/>
      <c r="P24" s="37"/>
      <c r="Q24" s="37"/>
    </row>
    <row r="25" ht="20.25" customHeight="1" spans="1:17">
      <c r="A25" s="22"/>
      <c r="B25" s="22" t="s">
        <v>368</v>
      </c>
      <c r="C25" s="22" t="str">
        <f>"C23079900"&amp;"  "&amp;"其他公共信息与宣传服务"</f>
        <v>C23079900  其他公共信息与宣传服务</v>
      </c>
      <c r="D25" s="38" t="s">
        <v>350</v>
      </c>
      <c r="E25" s="23">
        <v>1</v>
      </c>
      <c r="F25" s="37">
        <v>1000000</v>
      </c>
      <c r="G25" s="37">
        <v>1000000</v>
      </c>
      <c r="H25" s="33"/>
      <c r="I25" s="33"/>
      <c r="J25" s="33"/>
      <c r="K25" s="33"/>
      <c r="L25" s="37">
        <v>1000000</v>
      </c>
      <c r="M25" s="37">
        <v>1000000</v>
      </c>
      <c r="N25" s="37"/>
      <c r="O25" s="37"/>
      <c r="P25" s="37"/>
      <c r="Q25" s="37"/>
    </row>
    <row r="26" ht="20.25" customHeight="1" spans="1:17">
      <c r="A26" s="22"/>
      <c r="B26" s="22" t="s">
        <v>369</v>
      </c>
      <c r="C26" s="22" t="str">
        <f>"A02020200"&amp;"  "&amp;"投影仪"</f>
        <v>A02020200  投影仪</v>
      </c>
      <c r="D26" s="38" t="s">
        <v>358</v>
      </c>
      <c r="E26" s="23">
        <v>1</v>
      </c>
      <c r="F26" s="37">
        <v>10000</v>
      </c>
      <c r="G26" s="37">
        <v>10000</v>
      </c>
      <c r="H26" s="33"/>
      <c r="I26" s="33"/>
      <c r="J26" s="33"/>
      <c r="K26" s="33"/>
      <c r="L26" s="37">
        <v>10000</v>
      </c>
      <c r="M26" s="37">
        <v>10000</v>
      </c>
      <c r="N26" s="37"/>
      <c r="O26" s="37"/>
      <c r="P26" s="37"/>
      <c r="Q26" s="37"/>
    </row>
    <row r="27" ht="20.25" customHeight="1" spans="1:17">
      <c r="A27" s="22"/>
      <c r="B27" s="22" t="s">
        <v>370</v>
      </c>
      <c r="C27" s="22" t="str">
        <f>"A02061804"&amp;"  "&amp;"空调机"</f>
        <v>A02061804  空调机</v>
      </c>
      <c r="D27" s="38" t="s">
        <v>350</v>
      </c>
      <c r="E27" s="23">
        <v>1</v>
      </c>
      <c r="F27" s="37">
        <v>252600</v>
      </c>
      <c r="G27" s="37">
        <v>252600</v>
      </c>
      <c r="H27" s="33"/>
      <c r="I27" s="33"/>
      <c r="J27" s="33"/>
      <c r="K27" s="33"/>
      <c r="L27" s="37">
        <v>252600</v>
      </c>
      <c r="M27" s="37">
        <v>252600</v>
      </c>
      <c r="N27" s="37"/>
      <c r="O27" s="37"/>
      <c r="P27" s="37"/>
      <c r="Q27" s="37"/>
    </row>
    <row r="28" ht="20.25" customHeight="1" spans="1:17">
      <c r="A28" s="22"/>
      <c r="B28" s="22" t="s">
        <v>371</v>
      </c>
      <c r="C28" s="22" t="str">
        <f>"C23120301"&amp;"  "&amp;"车辆维修和保养服务"</f>
        <v>C23120301  车辆维修和保养服务</v>
      </c>
      <c r="D28" s="38" t="s">
        <v>328</v>
      </c>
      <c r="E28" s="23">
        <v>1</v>
      </c>
      <c r="F28" s="37">
        <v>90000</v>
      </c>
      <c r="G28" s="37">
        <v>90000</v>
      </c>
      <c r="H28" s="33"/>
      <c r="I28" s="33"/>
      <c r="J28" s="33"/>
      <c r="K28" s="33"/>
      <c r="L28" s="37">
        <v>90000</v>
      </c>
      <c r="M28" s="37">
        <v>90000</v>
      </c>
      <c r="N28" s="37"/>
      <c r="O28" s="37"/>
      <c r="P28" s="37"/>
      <c r="Q28" s="37"/>
    </row>
    <row r="29" ht="20.25" customHeight="1" spans="1:17">
      <c r="A29" s="22"/>
      <c r="B29" s="22" t="s">
        <v>372</v>
      </c>
      <c r="C29" s="22" t="str">
        <f>"C21040000"&amp;"  "&amp;"物业管理服务"</f>
        <v>C21040000  物业管理服务</v>
      </c>
      <c r="D29" s="38" t="s">
        <v>328</v>
      </c>
      <c r="E29" s="23">
        <v>1</v>
      </c>
      <c r="F29" s="37">
        <v>1915100</v>
      </c>
      <c r="G29" s="37">
        <v>1915100</v>
      </c>
      <c r="H29" s="33"/>
      <c r="I29" s="33"/>
      <c r="J29" s="33"/>
      <c r="K29" s="33"/>
      <c r="L29" s="37">
        <v>1915100</v>
      </c>
      <c r="M29" s="37">
        <v>1915100</v>
      </c>
      <c r="N29" s="37"/>
      <c r="O29" s="37"/>
      <c r="P29" s="37"/>
      <c r="Q29" s="37"/>
    </row>
    <row r="30" ht="20.25" customHeight="1" spans="1:17">
      <c r="A30" s="22"/>
      <c r="B30" s="22" t="s">
        <v>373</v>
      </c>
      <c r="C30" s="22" t="str">
        <f>"C18040102"&amp;"  "&amp;"财产保险服务"</f>
        <v>C18040102  财产保险服务</v>
      </c>
      <c r="D30" s="38" t="s">
        <v>328</v>
      </c>
      <c r="E30" s="23">
        <v>1</v>
      </c>
      <c r="F30" s="37">
        <v>54000</v>
      </c>
      <c r="G30" s="37">
        <v>54000</v>
      </c>
      <c r="H30" s="33"/>
      <c r="I30" s="33"/>
      <c r="J30" s="33"/>
      <c r="K30" s="33"/>
      <c r="L30" s="37">
        <v>54000</v>
      </c>
      <c r="M30" s="37">
        <v>54000</v>
      </c>
      <c r="N30" s="37"/>
      <c r="O30" s="37"/>
      <c r="P30" s="37"/>
      <c r="Q30" s="37"/>
    </row>
    <row r="31" ht="20.25" customHeight="1" spans="1:17">
      <c r="A31" s="22"/>
      <c r="B31" s="22" t="s">
        <v>374</v>
      </c>
      <c r="C31" s="22" t="str">
        <f>"A02320800"&amp;"  "&amp;"物理治疗、康复及体育治疗仪器设备"</f>
        <v>A02320800  物理治疗、康复及体育治疗仪器设备</v>
      </c>
      <c r="D31" s="38" t="s">
        <v>350</v>
      </c>
      <c r="E31" s="23">
        <v>1</v>
      </c>
      <c r="F31" s="37">
        <v>1281000</v>
      </c>
      <c r="G31" s="37">
        <v>1281000</v>
      </c>
      <c r="H31" s="33"/>
      <c r="I31" s="33"/>
      <c r="J31" s="33"/>
      <c r="K31" s="33"/>
      <c r="L31" s="37">
        <v>1281000</v>
      </c>
      <c r="M31" s="37">
        <v>1281000</v>
      </c>
      <c r="N31" s="37"/>
      <c r="O31" s="37"/>
      <c r="P31" s="37"/>
      <c r="Q31" s="37"/>
    </row>
    <row r="32" ht="20.25" customHeight="1" spans="1:17">
      <c r="A32" s="22"/>
      <c r="B32" s="22" t="s">
        <v>233</v>
      </c>
      <c r="C32" s="22" t="str">
        <f>"C08010200"&amp;"  "&amp;"电力分配服务"</f>
        <v>C08010200  电力分配服务</v>
      </c>
      <c r="D32" s="38" t="s">
        <v>328</v>
      </c>
      <c r="E32" s="23">
        <v>1</v>
      </c>
      <c r="F32" s="37">
        <v>1550000</v>
      </c>
      <c r="G32" s="37">
        <v>1550000</v>
      </c>
      <c r="H32" s="33"/>
      <c r="I32" s="33"/>
      <c r="J32" s="33"/>
      <c r="K32" s="33"/>
      <c r="L32" s="37">
        <v>1550000</v>
      </c>
      <c r="M32" s="37">
        <v>1550000</v>
      </c>
      <c r="N32" s="37"/>
      <c r="O32" s="37"/>
      <c r="P32" s="37"/>
      <c r="Q32" s="37"/>
    </row>
    <row r="33" ht="20.25" customHeight="1" spans="1:17">
      <c r="A33" s="22"/>
      <c r="B33" s="22" t="s">
        <v>375</v>
      </c>
      <c r="C33" s="22" t="str">
        <f>"A02329900"&amp;"  "&amp;"其他医疗设备"</f>
        <v>A02329900  其他医疗设备</v>
      </c>
      <c r="D33" s="38" t="s">
        <v>350</v>
      </c>
      <c r="E33" s="23">
        <v>1</v>
      </c>
      <c r="F33" s="37">
        <v>3099000</v>
      </c>
      <c r="G33" s="37">
        <v>3099000</v>
      </c>
      <c r="H33" s="33"/>
      <c r="I33" s="33"/>
      <c r="J33" s="33"/>
      <c r="K33" s="33"/>
      <c r="L33" s="37">
        <v>3099000</v>
      </c>
      <c r="M33" s="37">
        <v>3099000</v>
      </c>
      <c r="N33" s="37"/>
      <c r="O33" s="37"/>
      <c r="P33" s="37"/>
      <c r="Q33" s="37"/>
    </row>
    <row r="34" ht="20.25" customHeight="1" spans="1:17">
      <c r="A34" s="22"/>
      <c r="B34" s="22" t="s">
        <v>376</v>
      </c>
      <c r="C34" s="22" t="str">
        <f>"A02010108"&amp;"  "&amp;"便携式计算机"</f>
        <v>A02010108  便携式计算机</v>
      </c>
      <c r="D34" s="38" t="s">
        <v>358</v>
      </c>
      <c r="E34" s="23">
        <v>1</v>
      </c>
      <c r="F34" s="37">
        <v>6000</v>
      </c>
      <c r="G34" s="37">
        <v>6000</v>
      </c>
      <c r="H34" s="33"/>
      <c r="I34" s="33"/>
      <c r="J34" s="33"/>
      <c r="K34" s="33"/>
      <c r="L34" s="37">
        <v>6000</v>
      </c>
      <c r="M34" s="37">
        <v>6000</v>
      </c>
      <c r="N34" s="37"/>
      <c r="O34" s="37"/>
      <c r="P34" s="37"/>
      <c r="Q34" s="37"/>
    </row>
    <row r="35" ht="20.25" customHeight="1" spans="1:17">
      <c r="A35" s="22"/>
      <c r="B35" s="22" t="s">
        <v>377</v>
      </c>
      <c r="C35" s="22" t="str">
        <f>"C23140500"&amp;"  "&amp;"医药和医疗器材专门零售服务"</f>
        <v>C23140500  医药和医疗器材专门零售服务</v>
      </c>
      <c r="D35" s="38" t="s">
        <v>350</v>
      </c>
      <c r="E35" s="23">
        <v>1</v>
      </c>
      <c r="F35" s="37">
        <v>21430000</v>
      </c>
      <c r="G35" s="37">
        <v>21430000</v>
      </c>
      <c r="H35" s="33"/>
      <c r="I35" s="33"/>
      <c r="J35" s="33"/>
      <c r="K35" s="33"/>
      <c r="L35" s="37">
        <v>21430000</v>
      </c>
      <c r="M35" s="37">
        <v>21430000</v>
      </c>
      <c r="N35" s="37"/>
      <c r="O35" s="37"/>
      <c r="P35" s="37"/>
      <c r="Q35" s="37"/>
    </row>
    <row r="36" ht="20.25" customHeight="1" spans="1:17">
      <c r="A36" s="22"/>
      <c r="B36" s="22" t="s">
        <v>378</v>
      </c>
      <c r="C36" s="22" t="str">
        <f>"A02320300"&amp;"  "&amp;"医用电子生理参数检测仪器设备"</f>
        <v>A02320300  医用电子生理参数检测仪器设备</v>
      </c>
      <c r="D36" s="38" t="s">
        <v>350</v>
      </c>
      <c r="E36" s="23">
        <v>1</v>
      </c>
      <c r="F36" s="37">
        <v>1720000</v>
      </c>
      <c r="G36" s="37">
        <v>1720000</v>
      </c>
      <c r="H36" s="33"/>
      <c r="I36" s="33"/>
      <c r="J36" s="33"/>
      <c r="K36" s="33"/>
      <c r="L36" s="37">
        <v>1720000</v>
      </c>
      <c r="M36" s="37">
        <v>1720000</v>
      </c>
      <c r="N36" s="37"/>
      <c r="O36" s="37"/>
      <c r="P36" s="37"/>
      <c r="Q36" s="37"/>
    </row>
    <row r="37" ht="20.25" customHeight="1" spans="1:17">
      <c r="A37" s="22"/>
      <c r="B37" s="22" t="s">
        <v>379</v>
      </c>
      <c r="C37" s="22" t="str">
        <f>"A02010105"&amp;"  "&amp;"台式计算机"</f>
        <v>A02010105  台式计算机</v>
      </c>
      <c r="D37" s="38" t="s">
        <v>350</v>
      </c>
      <c r="E37" s="23">
        <v>1</v>
      </c>
      <c r="F37" s="37">
        <v>126000</v>
      </c>
      <c r="G37" s="37">
        <v>126000</v>
      </c>
      <c r="H37" s="33"/>
      <c r="I37" s="33"/>
      <c r="J37" s="33"/>
      <c r="K37" s="33"/>
      <c r="L37" s="37">
        <v>126000</v>
      </c>
      <c r="M37" s="37">
        <v>126000</v>
      </c>
      <c r="N37" s="37"/>
      <c r="O37" s="37"/>
      <c r="P37" s="37"/>
      <c r="Q37" s="37"/>
    </row>
    <row r="38" ht="20.25" customHeight="1" spans="1:17">
      <c r="A38" s="22"/>
      <c r="B38" s="22" t="s">
        <v>380</v>
      </c>
      <c r="C38" s="22" t="str">
        <f>"A05010300"&amp;"  "&amp;"椅凳类"</f>
        <v>A05010300  椅凳类</v>
      </c>
      <c r="D38" s="38" t="s">
        <v>350</v>
      </c>
      <c r="E38" s="23">
        <v>1</v>
      </c>
      <c r="F38" s="37">
        <v>784500</v>
      </c>
      <c r="G38" s="37">
        <v>784500</v>
      </c>
      <c r="H38" s="33"/>
      <c r="I38" s="33"/>
      <c r="J38" s="33"/>
      <c r="K38" s="33"/>
      <c r="L38" s="37">
        <v>784500</v>
      </c>
      <c r="M38" s="37">
        <v>784500</v>
      </c>
      <c r="N38" s="37"/>
      <c r="O38" s="37"/>
      <c r="P38" s="37"/>
      <c r="Q38" s="37"/>
    </row>
    <row r="39" ht="20.25" customHeight="1" spans="1:17">
      <c r="A39" s="22"/>
      <c r="B39" s="22" t="s">
        <v>381</v>
      </c>
      <c r="C39" s="22" t="str">
        <f>"A02029900"&amp;"  "&amp;"其他办公设备"</f>
        <v>A02029900  其他办公设备</v>
      </c>
      <c r="D39" s="38" t="s">
        <v>350</v>
      </c>
      <c r="E39" s="23">
        <v>1</v>
      </c>
      <c r="F39" s="37">
        <v>300000</v>
      </c>
      <c r="G39" s="37">
        <v>300000</v>
      </c>
      <c r="H39" s="33"/>
      <c r="I39" s="33"/>
      <c r="J39" s="33"/>
      <c r="K39" s="33"/>
      <c r="L39" s="37">
        <v>300000</v>
      </c>
      <c r="M39" s="37">
        <v>300000</v>
      </c>
      <c r="N39" s="37"/>
      <c r="O39" s="37"/>
      <c r="P39" s="37"/>
      <c r="Q39" s="37"/>
    </row>
    <row r="40" ht="20.25" customHeight="1" spans="1:17">
      <c r="A40" s="22"/>
      <c r="B40" s="22" t="s">
        <v>382</v>
      </c>
      <c r="C40" s="22" t="str">
        <f>"A05010101"&amp;"  "&amp;"钢木床类"</f>
        <v>A05010101  钢木床类</v>
      </c>
      <c r="D40" s="38" t="s">
        <v>350</v>
      </c>
      <c r="E40" s="23">
        <v>1</v>
      </c>
      <c r="F40" s="37">
        <v>120000</v>
      </c>
      <c r="G40" s="37">
        <v>120000</v>
      </c>
      <c r="H40" s="33"/>
      <c r="I40" s="33"/>
      <c r="J40" s="33"/>
      <c r="K40" s="33"/>
      <c r="L40" s="37">
        <v>120000</v>
      </c>
      <c r="M40" s="37">
        <v>120000</v>
      </c>
      <c r="N40" s="37"/>
      <c r="O40" s="37"/>
      <c r="P40" s="37"/>
      <c r="Q40" s="37"/>
    </row>
    <row r="41" ht="20.25" customHeight="1" spans="1:17">
      <c r="A41" s="22"/>
      <c r="B41" s="22" t="s">
        <v>383</v>
      </c>
      <c r="C41" s="22" t="str">
        <f t="shared" ref="C41:C51" si="0">"C23120302"&amp;"  "&amp;"车辆加油、添加燃料服务"</f>
        <v>C23120302  车辆加油、添加燃料服务</v>
      </c>
      <c r="D41" s="38" t="s">
        <v>328</v>
      </c>
      <c r="E41" s="23">
        <v>1</v>
      </c>
      <c r="F41" s="37">
        <v>48000</v>
      </c>
      <c r="G41" s="37">
        <v>48000</v>
      </c>
      <c r="H41" s="33"/>
      <c r="I41" s="33"/>
      <c r="J41" s="33"/>
      <c r="K41" s="33"/>
      <c r="L41" s="37">
        <v>48000</v>
      </c>
      <c r="M41" s="37">
        <v>48000</v>
      </c>
      <c r="N41" s="37"/>
      <c r="O41" s="37"/>
      <c r="P41" s="37"/>
      <c r="Q41" s="37"/>
    </row>
    <row r="42" ht="20.25" customHeight="1" spans="1:17">
      <c r="A42" s="22"/>
      <c r="B42" s="22" t="s">
        <v>384</v>
      </c>
      <c r="C42" s="22" t="str">
        <f>"A02321900"&amp;"  "&amp;"临床检验设备"</f>
        <v>A02321900  临床检验设备</v>
      </c>
      <c r="D42" s="38" t="s">
        <v>350</v>
      </c>
      <c r="E42" s="23">
        <v>1</v>
      </c>
      <c r="F42" s="37">
        <v>757000</v>
      </c>
      <c r="G42" s="37">
        <v>757000</v>
      </c>
      <c r="H42" s="33"/>
      <c r="I42" s="33"/>
      <c r="J42" s="33"/>
      <c r="K42" s="33"/>
      <c r="L42" s="37">
        <v>757000</v>
      </c>
      <c r="M42" s="37">
        <v>757000</v>
      </c>
      <c r="N42" s="37"/>
      <c r="O42" s="37"/>
      <c r="P42" s="37"/>
      <c r="Q42" s="37"/>
    </row>
    <row r="43" ht="20.25" customHeight="1" spans="1:17">
      <c r="A43" s="22"/>
      <c r="B43" s="22" t="s">
        <v>385</v>
      </c>
      <c r="C43" s="22" t="str">
        <f>"A02320400"&amp;"  "&amp;"医用光学仪器"</f>
        <v>A02320400  医用光学仪器</v>
      </c>
      <c r="D43" s="38" t="s">
        <v>350</v>
      </c>
      <c r="E43" s="23">
        <v>1</v>
      </c>
      <c r="F43" s="37">
        <v>40000</v>
      </c>
      <c r="G43" s="37">
        <v>40000</v>
      </c>
      <c r="H43" s="33"/>
      <c r="I43" s="33"/>
      <c r="J43" s="33"/>
      <c r="K43" s="33"/>
      <c r="L43" s="37">
        <v>40000</v>
      </c>
      <c r="M43" s="37">
        <v>40000</v>
      </c>
      <c r="N43" s="37"/>
      <c r="O43" s="37"/>
      <c r="P43" s="37"/>
      <c r="Q43" s="37"/>
    </row>
    <row r="44" ht="20.25" customHeight="1" spans="1:17">
      <c r="A44" s="22"/>
      <c r="B44" s="22" t="s">
        <v>386</v>
      </c>
      <c r="C44" s="22" t="str">
        <f>"A02320100"&amp;"  "&amp;"手术器械"</f>
        <v>A02320100  手术器械</v>
      </c>
      <c r="D44" s="38" t="s">
        <v>350</v>
      </c>
      <c r="E44" s="23">
        <v>1</v>
      </c>
      <c r="F44" s="37">
        <v>90000</v>
      </c>
      <c r="G44" s="37">
        <v>90000</v>
      </c>
      <c r="H44" s="33"/>
      <c r="I44" s="33"/>
      <c r="J44" s="33"/>
      <c r="K44" s="33"/>
      <c r="L44" s="37">
        <v>90000</v>
      </c>
      <c r="M44" s="37">
        <v>90000</v>
      </c>
      <c r="N44" s="37"/>
      <c r="O44" s="37"/>
      <c r="P44" s="37"/>
      <c r="Q44" s="37"/>
    </row>
    <row r="45" ht="20.25" customHeight="1" spans="1:17">
      <c r="A45" s="22"/>
      <c r="B45" s="22" t="s">
        <v>387</v>
      </c>
      <c r="C45" s="22" t="str">
        <f>"A05040101"&amp;"  "&amp;"复印纸"</f>
        <v>A05040101  复印纸</v>
      </c>
      <c r="D45" s="38" t="s">
        <v>328</v>
      </c>
      <c r="E45" s="23">
        <v>1</v>
      </c>
      <c r="F45" s="37">
        <v>296000</v>
      </c>
      <c r="G45" s="37">
        <v>296000</v>
      </c>
      <c r="H45" s="33"/>
      <c r="I45" s="33"/>
      <c r="J45" s="33"/>
      <c r="K45" s="33"/>
      <c r="L45" s="37">
        <v>296000</v>
      </c>
      <c r="M45" s="37">
        <v>296000</v>
      </c>
      <c r="N45" s="37"/>
      <c r="O45" s="37"/>
      <c r="P45" s="37"/>
      <c r="Q45" s="37"/>
    </row>
    <row r="46" ht="20.25" customHeight="1" spans="1:17">
      <c r="A46" s="22"/>
      <c r="B46" s="22" t="s">
        <v>388</v>
      </c>
      <c r="C46" s="22" t="str">
        <f>"A02322400"&amp;"  "&amp;"手术室设备及附件"</f>
        <v>A02322400  手术室设备及附件</v>
      </c>
      <c r="D46" s="38" t="s">
        <v>350</v>
      </c>
      <c r="E46" s="23">
        <v>1</v>
      </c>
      <c r="F46" s="37">
        <v>340000</v>
      </c>
      <c r="G46" s="37">
        <v>340000</v>
      </c>
      <c r="H46" s="33"/>
      <c r="I46" s="33"/>
      <c r="J46" s="33"/>
      <c r="K46" s="33"/>
      <c r="L46" s="37">
        <v>340000</v>
      </c>
      <c r="M46" s="37">
        <v>340000</v>
      </c>
      <c r="N46" s="37"/>
      <c r="O46" s="37"/>
      <c r="P46" s="37"/>
      <c r="Q46" s="37"/>
    </row>
    <row r="47" ht="20.25" customHeight="1" spans="1:17">
      <c r="A47" s="22"/>
      <c r="B47" s="22" t="s">
        <v>389</v>
      </c>
      <c r="C47" s="22" t="str">
        <f>"A02061899"&amp;"  "&amp;"其他生活用电器"</f>
        <v>A02061899  其他生活用电器</v>
      </c>
      <c r="D47" s="38" t="s">
        <v>350</v>
      </c>
      <c r="E47" s="23">
        <v>1</v>
      </c>
      <c r="F47" s="37">
        <v>200000</v>
      </c>
      <c r="G47" s="37">
        <v>200000</v>
      </c>
      <c r="H47" s="33"/>
      <c r="I47" s="33"/>
      <c r="J47" s="33"/>
      <c r="K47" s="33"/>
      <c r="L47" s="37">
        <v>200000</v>
      </c>
      <c r="M47" s="37">
        <v>200000</v>
      </c>
      <c r="N47" s="37"/>
      <c r="O47" s="37"/>
      <c r="P47" s="37"/>
      <c r="Q47" s="37"/>
    </row>
    <row r="48" ht="20.25" customHeight="1" spans="1:17">
      <c r="A48" s="22"/>
      <c r="B48" s="22" t="s">
        <v>390</v>
      </c>
      <c r="C48" s="22" t="str">
        <f>"A02021301"&amp;"  "&amp;"碎纸机"</f>
        <v>A02021301  碎纸机</v>
      </c>
      <c r="D48" s="38" t="s">
        <v>358</v>
      </c>
      <c r="E48" s="23">
        <v>1</v>
      </c>
      <c r="F48" s="37">
        <v>1200</v>
      </c>
      <c r="G48" s="37">
        <v>1200</v>
      </c>
      <c r="H48" s="33"/>
      <c r="I48" s="33"/>
      <c r="J48" s="33"/>
      <c r="K48" s="33"/>
      <c r="L48" s="37">
        <v>1200</v>
      </c>
      <c r="M48" s="37">
        <v>1200</v>
      </c>
      <c r="N48" s="37"/>
      <c r="O48" s="37"/>
      <c r="P48" s="37"/>
      <c r="Q48" s="37"/>
    </row>
    <row r="49" ht="20.25" customHeight="1" spans="1:17">
      <c r="A49" s="22"/>
      <c r="B49" s="22" t="s">
        <v>391</v>
      </c>
      <c r="C49" s="22" t="str">
        <f>"A02010104"&amp;"  "&amp;"服务器"</f>
        <v>A02010104  服务器</v>
      </c>
      <c r="D49" s="38" t="s">
        <v>350</v>
      </c>
      <c r="E49" s="23">
        <v>1</v>
      </c>
      <c r="F49" s="37">
        <v>180000</v>
      </c>
      <c r="G49" s="37">
        <v>180000</v>
      </c>
      <c r="H49" s="33"/>
      <c r="I49" s="33"/>
      <c r="J49" s="33"/>
      <c r="K49" s="33"/>
      <c r="L49" s="37">
        <v>180000</v>
      </c>
      <c r="M49" s="37">
        <v>180000</v>
      </c>
      <c r="N49" s="37"/>
      <c r="O49" s="37"/>
      <c r="P49" s="37"/>
      <c r="Q49" s="37"/>
    </row>
    <row r="50" ht="20.25" customHeight="1" spans="1:17">
      <c r="A50" s="22"/>
      <c r="B50" s="22" t="s">
        <v>392</v>
      </c>
      <c r="C50" s="22" t="str">
        <f>"C23120500"&amp;"  "&amp;"医疗设备维修和保养服务"</f>
        <v>C23120500  医疗设备维修和保养服务</v>
      </c>
      <c r="D50" s="38" t="s">
        <v>328</v>
      </c>
      <c r="E50" s="23">
        <v>1</v>
      </c>
      <c r="F50" s="37">
        <v>3000000</v>
      </c>
      <c r="G50" s="37">
        <v>3500000</v>
      </c>
      <c r="H50" s="33"/>
      <c r="I50" s="33"/>
      <c r="J50" s="33"/>
      <c r="K50" s="33"/>
      <c r="L50" s="37">
        <v>3500000</v>
      </c>
      <c r="M50" s="37">
        <v>3500000</v>
      </c>
      <c r="N50" s="37"/>
      <c r="O50" s="37"/>
      <c r="P50" s="37"/>
      <c r="Q50" s="37"/>
    </row>
    <row r="51" ht="20.25" customHeight="1" spans="1:17">
      <c r="A51" s="22"/>
      <c r="B51" s="22" t="s">
        <v>393</v>
      </c>
      <c r="C51" s="22" t="str">
        <f t="shared" si="0"/>
        <v>C23120302  车辆加油、添加燃料服务</v>
      </c>
      <c r="D51" s="38" t="s">
        <v>328</v>
      </c>
      <c r="E51" s="23">
        <v>1</v>
      </c>
      <c r="F51" s="37">
        <v>200000</v>
      </c>
      <c r="G51" s="37">
        <v>200000</v>
      </c>
      <c r="H51" s="33"/>
      <c r="I51" s="33"/>
      <c r="J51" s="33"/>
      <c r="K51" s="33"/>
      <c r="L51" s="37">
        <v>200000</v>
      </c>
      <c r="M51" s="37">
        <v>200000</v>
      </c>
      <c r="N51" s="37"/>
      <c r="O51" s="37"/>
      <c r="P51" s="37"/>
      <c r="Q51" s="37"/>
    </row>
    <row r="52" ht="20.25" customHeight="1" spans="1:17">
      <c r="A52" s="22"/>
      <c r="B52" s="22" t="s">
        <v>394</v>
      </c>
      <c r="C52" s="22" t="str">
        <f>"A05010500"&amp;"  "&amp;"柜类"</f>
        <v>A05010500  柜类</v>
      </c>
      <c r="D52" s="38" t="s">
        <v>350</v>
      </c>
      <c r="E52" s="23">
        <v>1</v>
      </c>
      <c r="F52" s="37">
        <v>396000</v>
      </c>
      <c r="G52" s="37">
        <v>396000</v>
      </c>
      <c r="H52" s="33"/>
      <c r="I52" s="33"/>
      <c r="J52" s="33"/>
      <c r="K52" s="33"/>
      <c r="L52" s="37">
        <v>396000</v>
      </c>
      <c r="M52" s="37">
        <v>396000</v>
      </c>
      <c r="N52" s="37"/>
      <c r="O52" s="37"/>
      <c r="P52" s="37"/>
      <c r="Q52" s="37"/>
    </row>
    <row r="53" ht="20.25" customHeight="1" spans="1:17">
      <c r="A53" s="22"/>
      <c r="B53" s="22" t="s">
        <v>395</v>
      </c>
      <c r="C53" s="22" t="str">
        <f>"C23120200"&amp;"  "&amp;"办公设备维修和保养服务"</f>
        <v>C23120200  办公设备维修和保养服务</v>
      </c>
      <c r="D53" s="38" t="s">
        <v>328</v>
      </c>
      <c r="E53" s="23">
        <v>160000</v>
      </c>
      <c r="F53" s="37">
        <v>160000</v>
      </c>
      <c r="G53" s="37">
        <v>160000</v>
      </c>
      <c r="H53" s="33"/>
      <c r="I53" s="33"/>
      <c r="J53" s="33"/>
      <c r="K53" s="33"/>
      <c r="L53" s="37">
        <v>160000</v>
      </c>
      <c r="M53" s="37">
        <v>160000</v>
      </c>
      <c r="N53" s="37"/>
      <c r="O53" s="37"/>
      <c r="P53" s="37"/>
      <c r="Q53" s="37"/>
    </row>
    <row r="54" ht="20.25" customHeight="1" spans="1:17">
      <c r="A54" s="22"/>
      <c r="B54" s="22" t="s">
        <v>396</v>
      </c>
      <c r="C54" s="22" t="str">
        <f>"A07026507"&amp;"  "&amp;"诊断用生物试剂盒"</f>
        <v>A07026507  诊断用生物试剂盒</v>
      </c>
      <c r="D54" s="38" t="s">
        <v>350</v>
      </c>
      <c r="E54" s="23">
        <v>1</v>
      </c>
      <c r="F54" s="37">
        <v>9820000</v>
      </c>
      <c r="G54" s="37">
        <v>9820000</v>
      </c>
      <c r="H54" s="33"/>
      <c r="I54" s="33"/>
      <c r="J54" s="33"/>
      <c r="K54" s="33"/>
      <c r="L54" s="37">
        <v>9820000</v>
      </c>
      <c r="M54" s="37">
        <v>9820000</v>
      </c>
      <c r="N54" s="37"/>
      <c r="O54" s="37"/>
      <c r="P54" s="37"/>
      <c r="Q54" s="37"/>
    </row>
    <row r="55" ht="20.25" customHeight="1" spans="1:17">
      <c r="A55" s="22"/>
      <c r="B55" s="22" t="s">
        <v>397</v>
      </c>
      <c r="C55" s="22" t="str">
        <f>"C23090100"&amp;"  "&amp;"印刷服务"</f>
        <v>C23090100  印刷服务</v>
      </c>
      <c r="D55" s="38" t="s">
        <v>350</v>
      </c>
      <c r="E55" s="23">
        <v>1</v>
      </c>
      <c r="F55" s="37">
        <v>80000</v>
      </c>
      <c r="G55" s="37">
        <v>80000</v>
      </c>
      <c r="H55" s="33"/>
      <c r="I55" s="33"/>
      <c r="J55" s="33"/>
      <c r="K55" s="33"/>
      <c r="L55" s="37">
        <v>80000</v>
      </c>
      <c r="M55" s="37">
        <v>80000</v>
      </c>
      <c r="N55" s="37"/>
      <c r="O55" s="37"/>
      <c r="P55" s="37"/>
      <c r="Q55" s="37"/>
    </row>
    <row r="56" ht="20.25" customHeight="1" spans="1:17">
      <c r="A56" s="23" t="s">
        <v>32</v>
      </c>
      <c r="B56" s="23"/>
      <c r="C56" s="23"/>
      <c r="D56" s="38"/>
      <c r="E56" s="38"/>
      <c r="F56" s="37">
        <v>60259600</v>
      </c>
      <c r="G56" s="37">
        <v>60759600</v>
      </c>
      <c r="H56" s="37"/>
      <c r="I56" s="37"/>
      <c r="J56" s="37"/>
      <c r="K56" s="37"/>
      <c r="L56" s="37">
        <v>60759600</v>
      </c>
      <c r="M56" s="37">
        <v>60759600</v>
      </c>
      <c r="N56" s="37"/>
      <c r="O56" s="37"/>
      <c r="P56" s="37"/>
      <c r="Q56" s="37"/>
    </row>
  </sheetData>
  <mergeCells count="17">
    <mergeCell ref="A1:M1"/>
    <mergeCell ref="A2:Q2"/>
    <mergeCell ref="A3:M3"/>
    <mergeCell ref="G4:Q4"/>
    <mergeCell ref="L5:Q5"/>
    <mergeCell ref="A56:E5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16" sqref="C16"/>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9"/>
      <c r="B1" s="29"/>
      <c r="C1" s="29"/>
      <c r="D1" s="29"/>
      <c r="E1" s="29"/>
      <c r="F1" s="29"/>
      <c r="G1" s="29"/>
      <c r="H1" s="29"/>
      <c r="I1" s="29"/>
      <c r="J1" s="29"/>
      <c r="K1" s="29"/>
      <c r="L1" s="29"/>
      <c r="M1" s="29"/>
      <c r="N1" s="29"/>
    </row>
    <row r="2" customHeight="1" spans="1:14">
      <c r="A2" s="19"/>
      <c r="B2" s="19"/>
      <c r="C2" s="19"/>
      <c r="D2" s="19"/>
      <c r="E2" s="19"/>
      <c r="F2" s="19"/>
      <c r="G2" s="19"/>
      <c r="H2" s="19"/>
      <c r="I2" s="19"/>
      <c r="J2" s="19"/>
      <c r="K2" s="19"/>
      <c r="L2" s="19"/>
      <c r="M2" s="19"/>
      <c r="N2" s="19" t="s">
        <v>398</v>
      </c>
    </row>
    <row r="3" ht="45" customHeight="1" spans="1:14">
      <c r="A3" s="30" t="s">
        <v>399</v>
      </c>
      <c r="B3" s="30"/>
      <c r="C3" s="30"/>
      <c r="D3" s="30"/>
      <c r="E3" s="30"/>
      <c r="F3" s="30"/>
      <c r="G3" s="30"/>
      <c r="H3" s="30"/>
      <c r="I3" s="30"/>
      <c r="J3" s="30"/>
      <c r="K3" s="30"/>
      <c r="L3" s="30"/>
      <c r="M3" s="30"/>
      <c r="N3" s="30"/>
    </row>
    <row r="4" ht="20.25" customHeight="1" spans="1:14">
      <c r="A4" s="18" t="str">
        <f>"单位名称："&amp;"元江哈尼族彝族傣族自治县人民医院"</f>
        <v>单位名称：元江哈尼族彝族傣族自治县人民医院</v>
      </c>
      <c r="B4" s="18"/>
      <c r="C4" s="18"/>
      <c r="D4" s="18"/>
      <c r="E4" s="18"/>
      <c r="F4" s="18"/>
      <c r="G4" s="18"/>
      <c r="H4" s="18"/>
      <c r="I4" s="19"/>
      <c r="J4" s="19"/>
      <c r="K4" s="19"/>
      <c r="L4" s="19"/>
      <c r="M4" s="19"/>
      <c r="N4" s="19" t="s">
        <v>29</v>
      </c>
    </row>
    <row r="5" ht="27.15" customHeight="1" spans="1:14">
      <c r="A5" s="31" t="s">
        <v>339</v>
      </c>
      <c r="B5" s="31" t="s">
        <v>400</v>
      </c>
      <c r="C5" s="31" t="s">
        <v>401</v>
      </c>
      <c r="D5" s="31" t="s">
        <v>145</v>
      </c>
      <c r="E5" s="31"/>
      <c r="F5" s="31"/>
      <c r="G5" s="31"/>
      <c r="H5" s="31"/>
      <c r="I5" s="31"/>
      <c r="J5" s="31"/>
      <c r="K5" s="31"/>
      <c r="L5" s="31"/>
      <c r="M5" s="31"/>
      <c r="N5" s="31"/>
    </row>
    <row r="6" ht="23.4" customHeight="1" spans="1:14">
      <c r="A6" s="31" t="s">
        <v>345</v>
      </c>
      <c r="B6" s="31"/>
      <c r="C6" s="31" t="s">
        <v>402</v>
      </c>
      <c r="D6" s="31" t="s">
        <v>32</v>
      </c>
      <c r="E6" s="31" t="s">
        <v>35</v>
      </c>
      <c r="F6" s="31" t="s">
        <v>346</v>
      </c>
      <c r="G6" s="31" t="s">
        <v>347</v>
      </c>
      <c r="H6" s="31" t="s">
        <v>38</v>
      </c>
      <c r="I6" s="31" t="s">
        <v>348</v>
      </c>
      <c r="J6" s="31"/>
      <c r="K6" s="31"/>
      <c r="L6" s="31"/>
      <c r="M6" s="31"/>
      <c r="N6" s="31"/>
    </row>
    <row r="7" ht="28.65" customHeight="1" spans="1:14">
      <c r="A7" s="31"/>
      <c r="B7" s="31"/>
      <c r="C7" s="31"/>
      <c r="D7" s="31"/>
      <c r="E7" s="31" t="s">
        <v>34</v>
      </c>
      <c r="F7" s="31"/>
      <c r="G7" s="31"/>
      <c r="H7" s="31"/>
      <c r="I7" s="31" t="s">
        <v>34</v>
      </c>
      <c r="J7" s="31" t="s">
        <v>41</v>
      </c>
      <c r="K7" s="31" t="s">
        <v>42</v>
      </c>
      <c r="L7" s="34" t="s">
        <v>43</v>
      </c>
      <c r="M7" s="34" t="s">
        <v>44</v>
      </c>
      <c r="N7" s="34" t="s">
        <v>45</v>
      </c>
    </row>
    <row r="8" ht="20.25" customHeight="1" spans="1:14">
      <c r="A8" s="32">
        <v>1</v>
      </c>
      <c r="B8" s="32">
        <v>2</v>
      </c>
      <c r="C8" s="32">
        <v>3</v>
      </c>
      <c r="D8" s="32">
        <v>4</v>
      </c>
      <c r="E8" s="32">
        <v>5</v>
      </c>
      <c r="F8" s="32">
        <v>6</v>
      </c>
      <c r="G8" s="32">
        <v>7</v>
      </c>
      <c r="H8" s="32">
        <v>8</v>
      </c>
      <c r="I8" s="32">
        <v>9</v>
      </c>
      <c r="J8" s="32">
        <v>10</v>
      </c>
      <c r="K8" s="32">
        <v>11</v>
      </c>
      <c r="L8" s="32">
        <v>12</v>
      </c>
      <c r="M8" s="32">
        <v>13</v>
      </c>
      <c r="N8" s="32">
        <v>14</v>
      </c>
    </row>
    <row r="9" ht="20.25" customHeight="1" spans="1:14">
      <c r="A9" s="22"/>
      <c r="B9" s="22"/>
      <c r="C9" s="22"/>
      <c r="D9" s="33"/>
      <c r="E9" s="33"/>
      <c r="F9" s="33"/>
      <c r="G9" s="33"/>
      <c r="H9" s="33"/>
      <c r="I9" s="33"/>
      <c r="J9" s="33"/>
      <c r="K9" s="33"/>
      <c r="L9" s="33"/>
      <c r="M9" s="33"/>
      <c r="N9" s="33"/>
    </row>
    <row r="10" ht="20.25" customHeight="1" spans="1:14">
      <c r="A10" s="22"/>
      <c r="B10" s="22"/>
      <c r="C10" s="22"/>
      <c r="D10" s="33"/>
      <c r="E10" s="33"/>
      <c r="F10" s="33"/>
      <c r="G10" s="33"/>
      <c r="H10" s="33"/>
      <c r="I10" s="33"/>
      <c r="J10" s="33"/>
      <c r="K10" s="33"/>
      <c r="L10" s="33"/>
      <c r="M10" s="33"/>
      <c r="N10" s="33"/>
    </row>
    <row r="11" ht="20.25" customHeight="1" spans="1:14">
      <c r="A11" s="23" t="s">
        <v>32</v>
      </c>
      <c r="B11" s="23"/>
      <c r="C11" s="23"/>
      <c r="D11" s="33"/>
      <c r="E11" s="33"/>
      <c r="F11" s="33"/>
      <c r="G11" s="33"/>
      <c r="H11" s="33"/>
      <c r="I11" s="33"/>
      <c r="J11" s="33"/>
      <c r="K11" s="33"/>
      <c r="L11" s="33"/>
      <c r="M11" s="33"/>
      <c r="N11" s="33"/>
    </row>
    <row r="12" customHeight="1" spans="1:1">
      <c r="A12" t="s">
        <v>403</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pane ySplit="1" topLeftCell="A2" activePane="bottomLeft" state="frozen"/>
      <selection/>
      <selection pane="bottomLeft" activeCell="D24" sqref="D24"/>
    </sheetView>
  </sheetViews>
  <sheetFormatPr defaultColWidth="8.85" defaultRowHeight="15" customHeight="1"/>
  <cols>
    <col min="1" max="1" width="37.1416666666667" customWidth="1"/>
    <col min="2" max="14" width="17.1416666666667" customWidth="1"/>
  </cols>
  <sheetData>
    <row r="1" ht="24.15" customHeight="1" spans="1:14">
      <c r="A1" s="18"/>
      <c r="B1" s="18"/>
      <c r="C1" s="18"/>
      <c r="D1" s="18"/>
      <c r="E1" s="18"/>
      <c r="F1" s="18"/>
      <c r="G1" s="18"/>
      <c r="H1" s="18"/>
      <c r="I1" s="18"/>
      <c r="J1" s="18"/>
      <c r="K1" s="18"/>
      <c r="L1" s="18"/>
      <c r="M1" s="18"/>
      <c r="N1" s="19" t="s">
        <v>404</v>
      </c>
    </row>
    <row r="2" ht="45.15" customHeight="1" spans="1:14">
      <c r="A2" s="24" t="s">
        <v>405</v>
      </c>
      <c r="B2" s="24"/>
      <c r="C2" s="24"/>
      <c r="D2" s="24"/>
      <c r="E2" s="24"/>
      <c r="F2" s="24"/>
      <c r="G2" s="24"/>
      <c r="H2" s="24"/>
      <c r="I2" s="24"/>
      <c r="J2" s="24"/>
      <c r="K2" s="24"/>
      <c r="L2" s="24"/>
      <c r="M2" s="24"/>
      <c r="N2" s="24"/>
    </row>
    <row r="3" ht="18.75" customHeight="1" spans="1:14">
      <c r="A3" s="18" t="str">
        <f>"单位名称："&amp;"元江哈尼族彝族傣族自治县人民医院"</f>
        <v>单位名称：元江哈尼族彝族傣族自治县人民医院</v>
      </c>
      <c r="B3" s="18"/>
      <c r="C3" s="18"/>
      <c r="D3" s="18"/>
      <c r="E3" s="18"/>
      <c r="F3" s="18"/>
      <c r="G3" s="18"/>
      <c r="H3" s="18"/>
      <c r="I3" s="18"/>
      <c r="J3" s="18"/>
      <c r="K3" s="18"/>
      <c r="L3" s="18"/>
      <c r="M3" s="18"/>
      <c r="N3" s="19" t="s">
        <v>29</v>
      </c>
    </row>
    <row r="4" ht="22.5" customHeight="1" spans="1:14">
      <c r="A4" s="27" t="s">
        <v>406</v>
      </c>
      <c r="B4" s="27" t="s">
        <v>145</v>
      </c>
      <c r="C4" s="27"/>
      <c r="D4" s="27"/>
      <c r="E4" s="27" t="s">
        <v>407</v>
      </c>
      <c r="F4" s="27"/>
      <c r="G4" s="27"/>
      <c r="H4" s="27"/>
      <c r="I4" s="27"/>
      <c r="J4" s="27"/>
      <c r="K4" s="27"/>
      <c r="L4" s="27"/>
      <c r="M4" s="27"/>
      <c r="N4" s="27"/>
    </row>
    <row r="5" ht="22.5" customHeight="1" spans="1:14">
      <c r="A5" s="27"/>
      <c r="B5" s="27" t="s">
        <v>32</v>
      </c>
      <c r="C5" s="27" t="s">
        <v>35</v>
      </c>
      <c r="D5" s="27" t="s">
        <v>346</v>
      </c>
      <c r="E5" s="28" t="s">
        <v>408</v>
      </c>
      <c r="F5" s="28" t="s">
        <v>409</v>
      </c>
      <c r="G5" s="28" t="s">
        <v>410</v>
      </c>
      <c r="H5" s="28" t="s">
        <v>411</v>
      </c>
      <c r="I5" s="28" t="s">
        <v>412</v>
      </c>
      <c r="J5" s="28" t="s">
        <v>413</v>
      </c>
      <c r="K5" s="28" t="s">
        <v>414</v>
      </c>
      <c r="L5" s="28" t="s">
        <v>415</v>
      </c>
      <c r="M5" s="28" t="s">
        <v>416</v>
      </c>
      <c r="N5" s="28" t="s">
        <v>417</v>
      </c>
    </row>
    <row r="6" ht="18.75" customHeight="1" spans="1:14">
      <c r="A6" s="27" t="s">
        <v>46</v>
      </c>
      <c r="B6" s="27" t="s">
        <v>47</v>
      </c>
      <c r="C6" s="27" t="s">
        <v>48</v>
      </c>
      <c r="D6" s="27" t="s">
        <v>49</v>
      </c>
      <c r="E6" s="27" t="s">
        <v>50</v>
      </c>
      <c r="F6" s="27" t="s">
        <v>51</v>
      </c>
      <c r="G6" s="27" t="s">
        <v>52</v>
      </c>
      <c r="H6" s="27" t="s">
        <v>53</v>
      </c>
      <c r="I6" s="27" t="s">
        <v>54</v>
      </c>
      <c r="J6" s="27" t="s">
        <v>70</v>
      </c>
      <c r="K6" s="27" t="s">
        <v>418</v>
      </c>
      <c r="L6" s="27" t="s">
        <v>419</v>
      </c>
      <c r="M6" s="27" t="s">
        <v>420</v>
      </c>
      <c r="N6" s="27" t="s">
        <v>421</v>
      </c>
    </row>
    <row r="7" ht="18.75" customHeight="1" spans="1:14">
      <c r="A7" s="22"/>
      <c r="B7" s="22"/>
      <c r="C7" s="22"/>
      <c r="D7" s="22"/>
      <c r="E7" s="22"/>
      <c r="F7" s="22"/>
      <c r="G7" s="22"/>
      <c r="H7" s="22"/>
      <c r="I7" s="22"/>
      <c r="J7" s="22"/>
      <c r="K7" s="22"/>
      <c r="L7" s="22"/>
      <c r="M7" s="22"/>
      <c r="N7" s="22"/>
    </row>
    <row r="8" ht="18.75" customHeight="1" spans="1:14">
      <c r="A8" s="23"/>
      <c r="B8" s="22"/>
      <c r="C8" s="22"/>
      <c r="D8" s="22"/>
      <c r="E8" s="22"/>
      <c r="F8" s="22"/>
      <c r="G8" s="22"/>
      <c r="H8" s="22"/>
      <c r="I8" s="22"/>
      <c r="J8" s="22"/>
      <c r="K8" s="22"/>
      <c r="L8" s="22"/>
      <c r="M8" s="22"/>
      <c r="N8" s="22"/>
    </row>
    <row r="9" customHeight="1" spans="1:1">
      <c r="A9" t="s">
        <v>422</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C19" sqref="C19"/>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423</v>
      </c>
    </row>
    <row r="2" ht="52.05" customHeight="1" spans="1:10">
      <c r="A2" s="24" t="s">
        <v>424</v>
      </c>
      <c r="B2" s="25"/>
      <c r="C2" s="25"/>
      <c r="D2" s="25"/>
      <c r="E2" s="25"/>
      <c r="F2" s="25"/>
      <c r="G2" s="25"/>
      <c r="H2" s="25"/>
      <c r="I2" s="25"/>
      <c r="J2" s="25"/>
    </row>
    <row r="3" ht="21.3" customHeight="1" spans="1:10">
      <c r="A3" s="18" t="str">
        <f>"单位名称："&amp;"元江哈尼族彝族傣族自治县人民医院"</f>
        <v>单位名称：元江哈尼族彝族傣族自治县人民医院</v>
      </c>
      <c r="B3" s="18"/>
      <c r="C3" s="18"/>
      <c r="D3" s="26"/>
      <c r="E3" s="26"/>
      <c r="F3" s="26"/>
      <c r="G3" s="26"/>
      <c r="H3" s="26"/>
      <c r="I3" s="26"/>
      <c r="J3" s="26"/>
    </row>
    <row r="4" ht="27.15" customHeight="1" spans="1:10">
      <c r="A4" s="21" t="s">
        <v>246</v>
      </c>
      <c r="B4" s="21" t="s">
        <v>247</v>
      </c>
      <c r="C4" s="21" t="s">
        <v>248</v>
      </c>
      <c r="D4" s="21" t="s">
        <v>249</v>
      </c>
      <c r="E4" s="21" t="s">
        <v>250</v>
      </c>
      <c r="F4" s="21" t="s">
        <v>251</v>
      </c>
      <c r="G4" s="21" t="s">
        <v>252</v>
      </c>
      <c r="H4" s="21" t="s">
        <v>253</v>
      </c>
      <c r="I4" s="21" t="s">
        <v>254</v>
      </c>
      <c r="J4" s="21" t="s">
        <v>255</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425</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pane ySplit="1" topLeftCell="A2" activePane="bottomLeft" state="frozen"/>
      <selection/>
      <selection pane="bottomLeft" activeCell="C18" sqref="C1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426</v>
      </c>
    </row>
    <row r="2" ht="41.4" customHeight="1" spans="1:8">
      <c r="A2" s="20" t="s">
        <v>427</v>
      </c>
      <c r="B2" s="20"/>
      <c r="C2" s="20"/>
      <c r="D2" s="20"/>
      <c r="E2" s="20"/>
      <c r="F2" s="20"/>
      <c r="G2" s="20"/>
      <c r="H2" s="20"/>
    </row>
    <row r="3" ht="18.75" customHeight="1" spans="1:8">
      <c r="A3" s="18" t="str">
        <f>"单位名称："&amp;"元江哈尼族彝族傣族自治县人民医院"</f>
        <v>单位名称：元江哈尼族彝族傣族自治县人民医院</v>
      </c>
      <c r="B3" s="18"/>
      <c r="C3" s="18"/>
      <c r="D3" s="18"/>
      <c r="E3" s="18"/>
      <c r="F3" s="18"/>
      <c r="G3" s="18"/>
      <c r="H3" s="18"/>
    </row>
    <row r="4" ht="18.75" customHeight="1" spans="1:8">
      <c r="A4" s="21" t="s">
        <v>138</v>
      </c>
      <c r="B4" s="21" t="s">
        <v>428</v>
      </c>
      <c r="C4" s="21" t="s">
        <v>429</v>
      </c>
      <c r="D4" s="21" t="s">
        <v>430</v>
      </c>
      <c r="E4" s="21" t="s">
        <v>342</v>
      </c>
      <c r="F4" s="21" t="s">
        <v>431</v>
      </c>
      <c r="G4" s="21"/>
      <c r="H4" s="21"/>
    </row>
    <row r="5" ht="18.75" customHeight="1" spans="1:8">
      <c r="A5" s="21"/>
      <c r="B5" s="21"/>
      <c r="C5" s="21"/>
      <c r="D5" s="21"/>
      <c r="E5" s="21"/>
      <c r="F5" s="21" t="s">
        <v>343</v>
      </c>
      <c r="G5" s="21" t="s">
        <v>432</v>
      </c>
      <c r="H5" s="21" t="s">
        <v>433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434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7" activePane="bottomLeft" state="frozen"/>
      <selection/>
      <selection pane="bottomLeft" activeCell="C27" sqref="C27"/>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435</v>
      </c>
    </row>
    <row r="2" ht="45" customHeight="1" spans="1:11">
      <c r="A2" s="3" t="s">
        <v>436</v>
      </c>
      <c r="B2" s="3"/>
      <c r="C2" s="3"/>
      <c r="D2" s="3"/>
      <c r="E2" s="3"/>
      <c r="F2" s="3"/>
      <c r="G2" s="3"/>
      <c r="H2" s="3"/>
      <c r="I2" s="3"/>
      <c r="J2" s="3"/>
      <c r="K2" s="3"/>
    </row>
    <row r="3" ht="18.75" customHeight="1" spans="1:11">
      <c r="A3" s="4" t="str">
        <f>"单位名称："&amp;"元江哈尼族彝族傣族自治县人民医院"</f>
        <v>单位名称：元江哈尼族彝族傣族自治县人民医院</v>
      </c>
      <c r="B3" s="4"/>
      <c r="C3" s="4"/>
      <c r="D3" s="4"/>
      <c r="E3" s="4"/>
      <c r="F3" s="4"/>
      <c r="G3" s="4"/>
      <c r="H3" s="5"/>
      <c r="I3" s="5"/>
      <c r="J3" s="5"/>
      <c r="K3" s="5" t="s">
        <v>29</v>
      </c>
    </row>
    <row r="4" ht="18.75" customHeight="1" spans="1:11">
      <c r="A4" s="12" t="s">
        <v>215</v>
      </c>
      <c r="B4" s="12" t="s">
        <v>140</v>
      </c>
      <c r="C4" s="12" t="s">
        <v>216</v>
      </c>
      <c r="D4" s="12" t="s">
        <v>141</v>
      </c>
      <c r="E4" s="12" t="s">
        <v>142</v>
      </c>
      <c r="F4" s="12" t="s">
        <v>217</v>
      </c>
      <c r="G4" s="12" t="s">
        <v>144</v>
      </c>
      <c r="H4" s="12" t="s">
        <v>32</v>
      </c>
      <c r="I4" s="12" t="s">
        <v>437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438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workbookViewId="0">
      <pane ySplit="1" topLeftCell="A2" activePane="bottomLeft" state="frozen"/>
      <selection/>
      <selection pane="bottomLeft" activeCell="A1" sqref="$A1:$XFD1"/>
    </sheetView>
  </sheetViews>
  <sheetFormatPr defaultColWidth="8.85" defaultRowHeight="15" customHeight="1" outlineLevelCol="6"/>
  <cols>
    <col min="1" max="1" width="35.7083333333333" customWidth="1"/>
    <col min="2" max="2" width="21.425" customWidth="1"/>
    <col min="3" max="3" width="39.5" customWidth="1"/>
    <col min="4" max="4" width="21.425" customWidth="1"/>
    <col min="5" max="7" width="17.1416666666667" customWidth="1"/>
  </cols>
  <sheetData>
    <row r="1" ht="18.75" customHeight="1" spans="1:7">
      <c r="A1" s="1"/>
      <c r="B1" s="1"/>
      <c r="C1" s="1"/>
      <c r="D1" s="1"/>
      <c r="E1" s="2"/>
      <c r="F1" s="2"/>
      <c r="G1" s="2" t="s">
        <v>439</v>
      </c>
    </row>
    <row r="2" ht="45" customHeight="1" spans="1:7">
      <c r="A2" s="3" t="s">
        <v>440</v>
      </c>
      <c r="B2" s="3"/>
      <c r="C2" s="3"/>
      <c r="D2" s="3"/>
      <c r="E2" s="3"/>
      <c r="F2" s="3"/>
      <c r="G2" s="3"/>
    </row>
    <row r="3" ht="24.15" customHeight="1" spans="1:7">
      <c r="A3" s="4" t="str">
        <f>"单位名称："&amp;"元江哈尼族彝族傣族自治县人民医院"</f>
        <v>单位名称：元江哈尼族彝族傣族自治县人民医院</v>
      </c>
      <c r="B3" s="4"/>
      <c r="C3" s="4"/>
      <c r="D3" s="4"/>
      <c r="E3" s="5"/>
      <c r="F3" s="5"/>
      <c r="G3" s="5" t="s">
        <v>29</v>
      </c>
    </row>
    <row r="4" ht="18.75" customHeight="1" spans="1:7">
      <c r="A4" s="6" t="s">
        <v>216</v>
      </c>
      <c r="B4" s="6" t="s">
        <v>215</v>
      </c>
      <c r="C4" s="6" t="s">
        <v>140</v>
      </c>
      <c r="D4" s="6" t="s">
        <v>441</v>
      </c>
      <c r="E4" s="6" t="s">
        <v>35</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46</v>
      </c>
      <c r="B7" s="7">
        <v>2</v>
      </c>
      <c r="C7" s="7">
        <v>3</v>
      </c>
      <c r="D7" s="7">
        <v>4</v>
      </c>
      <c r="E7" s="7">
        <v>5</v>
      </c>
      <c r="F7" s="7">
        <v>6</v>
      </c>
      <c r="G7" s="7">
        <v>7</v>
      </c>
    </row>
    <row r="8" ht="35" customHeight="1" spans="1:7">
      <c r="A8" s="8" t="s">
        <v>56</v>
      </c>
      <c r="B8" s="8" t="s">
        <v>221</v>
      </c>
      <c r="C8" s="9" t="s">
        <v>220</v>
      </c>
      <c r="D8" s="8" t="s">
        <v>442</v>
      </c>
      <c r="E8" s="10">
        <v>11282700</v>
      </c>
      <c r="F8" s="10"/>
      <c r="G8" s="10"/>
    </row>
    <row r="9" ht="24" customHeight="1" spans="1:7">
      <c r="A9" s="8" t="s">
        <v>56</v>
      </c>
      <c r="B9" s="8" t="s">
        <v>226</v>
      </c>
      <c r="C9" s="9" t="s">
        <v>225</v>
      </c>
      <c r="D9" s="8" t="s">
        <v>442</v>
      </c>
      <c r="E9" s="10">
        <v>368138.78</v>
      </c>
      <c r="F9" s="10"/>
      <c r="G9" s="10"/>
    </row>
    <row r="10" ht="20.25" customHeight="1" spans="1:7">
      <c r="A10" s="8" t="s">
        <v>56</v>
      </c>
      <c r="B10" s="8" t="s">
        <v>221</v>
      </c>
      <c r="C10" s="9" t="s">
        <v>230</v>
      </c>
      <c r="D10" s="8" t="s">
        <v>442</v>
      </c>
      <c r="E10" s="10"/>
      <c r="F10" s="10"/>
      <c r="G10" s="10"/>
    </row>
    <row r="11" ht="20.25" customHeight="1" spans="1:7">
      <c r="A11" s="11" t="s">
        <v>32</v>
      </c>
      <c r="B11" s="11"/>
      <c r="C11" s="11"/>
      <c r="D11" s="11"/>
      <c r="E11" s="10">
        <v>11650838.78</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"单位名称："&amp;"元江哈尼族彝族傣族自治县人民医院"</f>
        <v>单位名称：元江哈尼族彝族傣族自治县人民医院</v>
      </c>
      <c r="B3" s="4"/>
      <c r="C3" s="4"/>
      <c r="D3" s="4"/>
      <c r="E3" s="51"/>
      <c r="F3" s="51"/>
      <c r="G3" s="51"/>
      <c r="H3" s="51"/>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71"/>
      <c r="K4" s="71"/>
      <c r="L4" s="71"/>
      <c r="M4" s="71"/>
      <c r="N4" s="71"/>
      <c r="O4" s="68" t="s">
        <v>20</v>
      </c>
      <c r="P4" s="68"/>
      <c r="Q4" s="68"/>
      <c r="R4" s="68"/>
      <c r="S4" s="68"/>
    </row>
    <row r="5" ht="18.75" customHeight="1" spans="1:19">
      <c r="A5" s="12"/>
      <c r="B5" s="68"/>
      <c r="C5" s="68"/>
      <c r="D5" s="69" t="s">
        <v>34</v>
      </c>
      <c r="E5" s="69" t="s">
        <v>35</v>
      </c>
      <c r="F5" s="69" t="s">
        <v>36</v>
      </c>
      <c r="G5" s="69" t="s">
        <v>37</v>
      </c>
      <c r="H5" s="69" t="s">
        <v>38</v>
      </c>
      <c r="I5" s="72" t="s">
        <v>39</v>
      </c>
      <c r="J5" s="73"/>
      <c r="K5" s="73"/>
      <c r="L5" s="73"/>
      <c r="M5" s="73"/>
      <c r="N5" s="73"/>
      <c r="O5" s="72" t="s">
        <v>34</v>
      </c>
      <c r="P5" s="72" t="s">
        <v>35</v>
      </c>
      <c r="Q5" s="72" t="s">
        <v>36</v>
      </c>
      <c r="R5" s="72" t="s">
        <v>37</v>
      </c>
      <c r="S5" s="69" t="s">
        <v>40</v>
      </c>
    </row>
    <row r="6" ht="18.75" customHeight="1" spans="1:19">
      <c r="A6" s="12"/>
      <c r="B6" s="68"/>
      <c r="C6" s="68"/>
      <c r="D6" s="69"/>
      <c r="E6" s="69"/>
      <c r="F6" s="69"/>
      <c r="G6" s="69"/>
      <c r="H6" s="69"/>
      <c r="I6" s="72" t="s">
        <v>34</v>
      </c>
      <c r="J6" s="72" t="s">
        <v>41</v>
      </c>
      <c r="K6" s="72" t="s">
        <v>42</v>
      </c>
      <c r="L6" s="72" t="s">
        <v>43</v>
      </c>
      <c r="M6" s="72" t="s">
        <v>44</v>
      </c>
      <c r="N6" s="72" t="s">
        <v>45</v>
      </c>
      <c r="O6" s="72"/>
      <c r="P6" s="72"/>
      <c r="Q6" s="72"/>
      <c r="R6" s="72"/>
      <c r="S6" s="69"/>
    </row>
    <row r="7" ht="18.75" customHeight="1" spans="1:19">
      <c r="A7" s="70" t="s">
        <v>46</v>
      </c>
      <c r="B7" s="13" t="s">
        <v>47</v>
      </c>
      <c r="C7" s="13" t="s">
        <v>48</v>
      </c>
      <c r="D7" s="13" t="s">
        <v>49</v>
      </c>
      <c r="E7" s="70" t="s">
        <v>50</v>
      </c>
      <c r="F7" s="13" t="s">
        <v>51</v>
      </c>
      <c r="G7" s="13" t="s">
        <v>52</v>
      </c>
      <c r="H7" s="7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224156008.12</v>
      </c>
      <c r="D8" s="16">
        <v>34456395.83</v>
      </c>
      <c r="E8" s="16">
        <v>34456395.83</v>
      </c>
      <c r="F8" s="16"/>
      <c r="G8" s="16"/>
      <c r="H8" s="16"/>
      <c r="I8" s="16">
        <v>189699612.29</v>
      </c>
      <c r="J8" s="16">
        <v>189699612.29</v>
      </c>
      <c r="K8" s="16"/>
      <c r="L8" s="16"/>
      <c r="M8" s="16"/>
      <c r="N8" s="16"/>
      <c r="O8" s="16"/>
      <c r="P8" s="16"/>
      <c r="Q8" s="16"/>
      <c r="R8" s="16"/>
      <c r="S8" s="16"/>
    </row>
    <row r="9" ht="20.25" customHeight="1" spans="1:19">
      <c r="A9" s="45" t="s">
        <v>32</v>
      </c>
      <c r="B9" s="45"/>
      <c r="C9" s="16">
        <v>224156008.12</v>
      </c>
      <c r="D9" s="16">
        <v>34456395.83</v>
      </c>
      <c r="E9" s="16">
        <v>34456395.83</v>
      </c>
      <c r="F9" s="16"/>
      <c r="G9" s="16"/>
      <c r="H9" s="16"/>
      <c r="I9" s="16">
        <v>189699612.29</v>
      </c>
      <c r="J9" s="16">
        <v>189699612.29</v>
      </c>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0"/>
      <c r="L2" s="50"/>
      <c r="M2" s="50"/>
      <c r="N2" s="50"/>
      <c r="O2" s="50"/>
    </row>
    <row r="3" ht="18.75" customHeight="1" spans="1:15">
      <c r="A3" s="42" t="str">
        <f>"单位名称："&amp;"元江哈尼族彝族傣族自治县人民医院"</f>
        <v>单位名称：元江哈尼族彝族傣族自治县人民医院</v>
      </c>
      <c r="B3" s="42"/>
      <c r="C3" s="42"/>
      <c r="D3" s="42"/>
      <c r="E3" s="42"/>
      <c r="F3" s="42"/>
      <c r="G3" s="42"/>
      <c r="H3" s="42"/>
      <c r="I3" s="42"/>
      <c r="J3" s="2"/>
      <c r="K3" s="2"/>
      <c r="L3" s="2"/>
      <c r="M3" s="2"/>
      <c r="N3" s="2"/>
      <c r="O3" s="2" t="s">
        <v>29</v>
      </c>
    </row>
    <row r="4" ht="18.75" customHeight="1" spans="1:15">
      <c r="A4" s="12" t="s">
        <v>59</v>
      </c>
      <c r="B4" s="12" t="s">
        <v>60</v>
      </c>
      <c r="C4" s="28" t="s">
        <v>32</v>
      </c>
      <c r="D4" s="28" t="s">
        <v>35</v>
      </c>
      <c r="E4" s="28"/>
      <c r="F4" s="28"/>
      <c r="G4" s="12" t="s">
        <v>36</v>
      </c>
      <c r="H4" s="28" t="s">
        <v>37</v>
      </c>
      <c r="I4" s="12" t="s">
        <v>61</v>
      </c>
      <c r="J4" s="28" t="s">
        <v>62</v>
      </c>
      <c r="K4" s="28"/>
      <c r="L4" s="28"/>
      <c r="M4" s="28"/>
      <c r="N4" s="28"/>
      <c r="O4" s="28"/>
    </row>
    <row r="5" ht="18.75" customHeight="1" spans="1:15">
      <c r="A5" s="12"/>
      <c r="B5" s="12"/>
      <c r="C5" s="28"/>
      <c r="D5" s="28" t="s">
        <v>34</v>
      </c>
      <c r="E5" s="28" t="s">
        <v>63</v>
      </c>
      <c r="F5" s="28" t="s">
        <v>64</v>
      </c>
      <c r="G5" s="12"/>
      <c r="H5" s="28"/>
      <c r="I5" s="12"/>
      <c r="J5" s="28" t="s">
        <v>34</v>
      </c>
      <c r="K5" s="28"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16054857.58</v>
      </c>
      <c r="D7" s="16">
        <v>16054857.58</v>
      </c>
      <c r="E7" s="16">
        <v>15686718.8</v>
      </c>
      <c r="F7" s="16">
        <v>368138.78</v>
      </c>
      <c r="G7" s="16"/>
      <c r="H7" s="16"/>
      <c r="I7" s="16"/>
      <c r="J7" s="16"/>
      <c r="K7" s="16"/>
      <c r="L7" s="16"/>
      <c r="M7" s="16"/>
      <c r="N7" s="16"/>
      <c r="O7" s="16"/>
    </row>
    <row r="8" ht="20.25" customHeight="1" spans="1:15">
      <c r="A8" s="61" t="s">
        <v>73</v>
      </c>
      <c r="B8" s="61" t="s">
        <v>74</v>
      </c>
      <c r="C8" s="16">
        <v>15686718.8</v>
      </c>
      <c r="D8" s="16">
        <v>15686718.8</v>
      </c>
      <c r="E8" s="16">
        <v>15686718.8</v>
      </c>
      <c r="F8" s="16"/>
      <c r="G8" s="16"/>
      <c r="H8" s="16"/>
      <c r="I8" s="16"/>
      <c r="J8" s="16"/>
      <c r="K8" s="16"/>
      <c r="L8" s="16"/>
      <c r="M8" s="16"/>
      <c r="N8" s="16"/>
      <c r="O8" s="16"/>
    </row>
    <row r="9" ht="20.25" customHeight="1" spans="1:15">
      <c r="A9" s="62" t="s">
        <v>75</v>
      </c>
      <c r="B9" s="62" t="s">
        <v>76</v>
      </c>
      <c r="C9" s="16">
        <v>906000</v>
      </c>
      <c r="D9" s="16">
        <v>906000</v>
      </c>
      <c r="E9" s="16">
        <v>906000</v>
      </c>
      <c r="F9" s="16"/>
      <c r="G9" s="16"/>
      <c r="H9" s="16"/>
      <c r="I9" s="16"/>
      <c r="J9" s="16"/>
      <c r="K9" s="16"/>
      <c r="L9" s="16"/>
      <c r="M9" s="16"/>
      <c r="N9" s="16"/>
      <c r="O9" s="16"/>
    </row>
    <row r="10" ht="20.25" customHeight="1" spans="1:15">
      <c r="A10" s="62" t="s">
        <v>77</v>
      </c>
      <c r="B10" s="62" t="s">
        <v>78</v>
      </c>
      <c r="C10" s="16">
        <v>3838160</v>
      </c>
      <c r="D10" s="16">
        <v>3838160</v>
      </c>
      <c r="E10" s="16">
        <v>3838160</v>
      </c>
      <c r="F10" s="16"/>
      <c r="G10" s="16"/>
      <c r="H10" s="16"/>
      <c r="I10" s="16"/>
      <c r="J10" s="16"/>
      <c r="K10" s="16"/>
      <c r="L10" s="16"/>
      <c r="M10" s="16"/>
      <c r="N10" s="16"/>
      <c r="O10" s="16"/>
    </row>
    <row r="11" ht="20.25" customHeight="1" spans="1:15">
      <c r="A11" s="62" t="s">
        <v>79</v>
      </c>
      <c r="B11" s="62" t="s">
        <v>80</v>
      </c>
      <c r="C11" s="16">
        <v>10942558.8</v>
      </c>
      <c r="D11" s="16">
        <v>10942558.8</v>
      </c>
      <c r="E11" s="16">
        <v>10942558.8</v>
      </c>
      <c r="F11" s="16"/>
      <c r="G11" s="16"/>
      <c r="H11" s="16"/>
      <c r="I11" s="16"/>
      <c r="J11" s="16"/>
      <c r="K11" s="16"/>
      <c r="L11" s="16"/>
      <c r="M11" s="16"/>
      <c r="N11" s="16"/>
      <c r="O11" s="16"/>
    </row>
    <row r="12" ht="20.25" customHeight="1" spans="1:15">
      <c r="A12" s="61" t="s">
        <v>81</v>
      </c>
      <c r="B12" s="61" t="s">
        <v>82</v>
      </c>
      <c r="C12" s="16">
        <v>368138.78</v>
      </c>
      <c r="D12" s="16">
        <v>368138.78</v>
      </c>
      <c r="E12" s="16"/>
      <c r="F12" s="16">
        <v>368138.78</v>
      </c>
      <c r="G12" s="16"/>
      <c r="H12" s="16"/>
      <c r="I12" s="16"/>
      <c r="J12" s="16"/>
      <c r="K12" s="16"/>
      <c r="L12" s="16"/>
      <c r="M12" s="16"/>
      <c r="N12" s="16"/>
      <c r="O12" s="16"/>
    </row>
    <row r="13" ht="20.25" customHeight="1" spans="1:15">
      <c r="A13" s="62" t="s">
        <v>83</v>
      </c>
      <c r="B13" s="62" t="s">
        <v>84</v>
      </c>
      <c r="C13" s="16">
        <v>368138.78</v>
      </c>
      <c r="D13" s="16">
        <v>368138.78</v>
      </c>
      <c r="E13" s="16"/>
      <c r="F13" s="16">
        <v>368138.78</v>
      </c>
      <c r="G13" s="16"/>
      <c r="H13" s="16"/>
      <c r="I13" s="16"/>
      <c r="J13" s="16"/>
      <c r="K13" s="16"/>
      <c r="L13" s="16"/>
      <c r="M13" s="16"/>
      <c r="N13" s="16"/>
      <c r="O13" s="16"/>
    </row>
    <row r="14" ht="20.25" customHeight="1" spans="1:15">
      <c r="A14" s="15" t="s">
        <v>85</v>
      </c>
      <c r="B14" s="15" t="s">
        <v>86</v>
      </c>
      <c r="C14" s="16">
        <v>203336746.54</v>
      </c>
      <c r="D14" s="16">
        <v>18401538.25</v>
      </c>
      <c r="E14" s="16">
        <v>7118838.25</v>
      </c>
      <c r="F14" s="16">
        <v>11282700</v>
      </c>
      <c r="G14" s="16"/>
      <c r="H14" s="16"/>
      <c r="I14" s="16"/>
      <c r="J14" s="16">
        <v>184935208.29</v>
      </c>
      <c r="K14" s="16">
        <v>184935208.29</v>
      </c>
      <c r="L14" s="16"/>
      <c r="M14" s="16"/>
      <c r="N14" s="16"/>
      <c r="O14" s="16"/>
    </row>
    <row r="15" ht="20.25" customHeight="1" spans="1:15">
      <c r="A15" s="61" t="s">
        <v>87</v>
      </c>
      <c r="B15" s="61" t="s">
        <v>88</v>
      </c>
      <c r="C15" s="16">
        <v>11282700</v>
      </c>
      <c r="D15" s="16">
        <v>11282700</v>
      </c>
      <c r="E15" s="16"/>
      <c r="F15" s="16">
        <v>11282700</v>
      </c>
      <c r="G15" s="16"/>
      <c r="H15" s="16"/>
      <c r="I15" s="16"/>
      <c r="J15" s="16"/>
      <c r="K15" s="16"/>
      <c r="L15" s="16"/>
      <c r="M15" s="16"/>
      <c r="N15" s="16"/>
      <c r="O15" s="16"/>
    </row>
    <row r="16" ht="20.25" customHeight="1" spans="1:15">
      <c r="A16" s="62" t="s">
        <v>89</v>
      </c>
      <c r="B16" s="62" t="s">
        <v>90</v>
      </c>
      <c r="C16" s="16">
        <v>11282700</v>
      </c>
      <c r="D16" s="16">
        <v>11282700</v>
      </c>
      <c r="E16" s="16"/>
      <c r="F16" s="16">
        <v>11282700</v>
      </c>
      <c r="G16" s="16"/>
      <c r="H16" s="16"/>
      <c r="I16" s="16"/>
      <c r="J16" s="16"/>
      <c r="K16" s="16"/>
      <c r="L16" s="16"/>
      <c r="M16" s="16"/>
      <c r="N16" s="16"/>
      <c r="O16" s="16"/>
    </row>
    <row r="17" ht="20.25" customHeight="1" spans="1:15">
      <c r="A17" s="61" t="s">
        <v>91</v>
      </c>
      <c r="B17" s="61" t="s">
        <v>92</v>
      </c>
      <c r="C17" s="16">
        <v>188204387.91</v>
      </c>
      <c r="D17" s="16">
        <v>3269179.62</v>
      </c>
      <c r="E17" s="16">
        <v>3269179.62</v>
      </c>
      <c r="F17" s="16"/>
      <c r="G17" s="16"/>
      <c r="H17" s="16"/>
      <c r="I17" s="16"/>
      <c r="J17" s="16">
        <v>184935208.29</v>
      </c>
      <c r="K17" s="16">
        <v>184935208.29</v>
      </c>
      <c r="L17" s="16"/>
      <c r="M17" s="16"/>
      <c r="N17" s="16"/>
      <c r="O17" s="16"/>
    </row>
    <row r="18" ht="20.25" customHeight="1" spans="1:15">
      <c r="A18" s="62" t="s">
        <v>93</v>
      </c>
      <c r="B18" s="62" t="s">
        <v>94</v>
      </c>
      <c r="C18" s="16">
        <v>188204387.91</v>
      </c>
      <c r="D18" s="16">
        <v>3269179.62</v>
      </c>
      <c r="E18" s="16">
        <v>3269179.62</v>
      </c>
      <c r="F18" s="16"/>
      <c r="G18" s="16"/>
      <c r="H18" s="16"/>
      <c r="I18" s="16"/>
      <c r="J18" s="16">
        <v>184935208.29</v>
      </c>
      <c r="K18" s="16">
        <v>184935208.29</v>
      </c>
      <c r="L18" s="16"/>
      <c r="M18" s="16"/>
      <c r="N18" s="16"/>
      <c r="O18" s="16"/>
    </row>
    <row r="19" ht="20.25" customHeight="1" spans="1:15">
      <c r="A19" s="61" t="s">
        <v>95</v>
      </c>
      <c r="B19" s="61" t="s">
        <v>96</v>
      </c>
      <c r="C19" s="16">
        <v>3849658.63</v>
      </c>
      <c r="D19" s="16">
        <v>3849658.63</v>
      </c>
      <c r="E19" s="16">
        <v>3849658.63</v>
      </c>
      <c r="F19" s="16"/>
      <c r="G19" s="16"/>
      <c r="H19" s="16"/>
      <c r="I19" s="16"/>
      <c r="J19" s="16"/>
      <c r="K19" s="16"/>
      <c r="L19" s="16"/>
      <c r="M19" s="16"/>
      <c r="N19" s="16"/>
      <c r="O19" s="16"/>
    </row>
    <row r="20" ht="20.25" customHeight="1" spans="1:15">
      <c r="A20" s="62" t="s">
        <v>97</v>
      </c>
      <c r="B20" s="62" t="s">
        <v>98</v>
      </c>
      <c r="C20" s="16">
        <v>2160132.46</v>
      </c>
      <c r="D20" s="16">
        <v>2160132.46</v>
      </c>
      <c r="E20" s="16">
        <v>2160132.46</v>
      </c>
      <c r="F20" s="16"/>
      <c r="G20" s="16"/>
      <c r="H20" s="16"/>
      <c r="I20" s="16"/>
      <c r="J20" s="16"/>
      <c r="K20" s="16"/>
      <c r="L20" s="16"/>
      <c r="M20" s="16"/>
      <c r="N20" s="16"/>
      <c r="O20" s="16"/>
    </row>
    <row r="21" ht="20.25" customHeight="1" spans="1:15">
      <c r="A21" s="62" t="s">
        <v>99</v>
      </c>
      <c r="B21" s="62" t="s">
        <v>100</v>
      </c>
      <c r="C21" s="16">
        <v>1593572.58</v>
      </c>
      <c r="D21" s="16">
        <v>1593572.58</v>
      </c>
      <c r="E21" s="16">
        <v>1593572.58</v>
      </c>
      <c r="F21" s="16"/>
      <c r="G21" s="16"/>
      <c r="H21" s="16"/>
      <c r="I21" s="16"/>
      <c r="J21" s="16"/>
      <c r="K21" s="16"/>
      <c r="L21" s="16"/>
      <c r="M21" s="16"/>
      <c r="N21" s="16"/>
      <c r="O21" s="16"/>
    </row>
    <row r="22" ht="20.25" customHeight="1" spans="1:15">
      <c r="A22" s="62" t="s">
        <v>101</v>
      </c>
      <c r="B22" s="62" t="s">
        <v>102</v>
      </c>
      <c r="C22" s="16">
        <v>95953.59</v>
      </c>
      <c r="D22" s="16">
        <v>95953.59</v>
      </c>
      <c r="E22" s="16">
        <v>95953.59</v>
      </c>
      <c r="F22" s="16"/>
      <c r="G22" s="16"/>
      <c r="H22" s="16"/>
      <c r="I22" s="16"/>
      <c r="J22" s="16"/>
      <c r="K22" s="16"/>
      <c r="L22" s="16"/>
      <c r="M22" s="16"/>
      <c r="N22" s="16"/>
      <c r="O22" s="16"/>
    </row>
    <row r="23" ht="20.25" customHeight="1" spans="1:15">
      <c r="A23" s="15" t="s">
        <v>103</v>
      </c>
      <c r="B23" s="15" t="s">
        <v>104</v>
      </c>
      <c r="C23" s="16">
        <v>4764404</v>
      </c>
      <c r="D23" s="16"/>
      <c r="E23" s="16"/>
      <c r="F23" s="16"/>
      <c r="G23" s="16"/>
      <c r="H23" s="16"/>
      <c r="I23" s="16"/>
      <c r="J23" s="16">
        <v>4764404</v>
      </c>
      <c r="K23" s="16">
        <v>4764404</v>
      </c>
      <c r="L23" s="16"/>
      <c r="M23" s="16"/>
      <c r="N23" s="16"/>
      <c r="O23" s="16"/>
    </row>
    <row r="24" ht="20.25" customHeight="1" spans="1:15">
      <c r="A24" s="61" t="s">
        <v>105</v>
      </c>
      <c r="B24" s="61" t="s">
        <v>106</v>
      </c>
      <c r="C24" s="16">
        <v>4764404</v>
      </c>
      <c r="D24" s="16"/>
      <c r="E24" s="16"/>
      <c r="F24" s="16"/>
      <c r="G24" s="16"/>
      <c r="H24" s="16"/>
      <c r="I24" s="16"/>
      <c r="J24" s="16">
        <v>4764404</v>
      </c>
      <c r="K24" s="16">
        <v>4764404</v>
      </c>
      <c r="L24" s="16"/>
      <c r="M24" s="16"/>
      <c r="N24" s="16"/>
      <c r="O24" s="16"/>
    </row>
    <row r="25" ht="20.25" customHeight="1" spans="1:15">
      <c r="A25" s="62" t="s">
        <v>107</v>
      </c>
      <c r="B25" s="62" t="s">
        <v>108</v>
      </c>
      <c r="C25" s="16">
        <v>4764404</v>
      </c>
      <c r="D25" s="16"/>
      <c r="E25" s="16"/>
      <c r="F25" s="16"/>
      <c r="G25" s="16"/>
      <c r="H25" s="16"/>
      <c r="I25" s="16"/>
      <c r="J25" s="16">
        <v>4764404</v>
      </c>
      <c r="K25" s="16">
        <v>4764404</v>
      </c>
      <c r="L25" s="16"/>
      <c r="M25" s="16"/>
      <c r="N25" s="16"/>
      <c r="O25" s="16"/>
    </row>
    <row r="26" ht="20.25" customHeight="1" spans="1:15">
      <c r="A26" s="45" t="s">
        <v>109</v>
      </c>
      <c r="B26" s="45"/>
      <c r="C26" s="16">
        <v>224156008.12</v>
      </c>
      <c r="D26" s="16">
        <v>34456395.83</v>
      </c>
      <c r="E26" s="16">
        <v>22805557.05</v>
      </c>
      <c r="F26" s="16">
        <v>11650838.78</v>
      </c>
      <c r="G26" s="16"/>
      <c r="H26" s="16"/>
      <c r="I26" s="16"/>
      <c r="J26" s="16">
        <v>189699612.29</v>
      </c>
      <c r="K26" s="16">
        <v>189699612.29</v>
      </c>
      <c r="L26" s="16"/>
      <c r="M26" s="16"/>
      <c r="N26" s="16"/>
      <c r="O26" s="16"/>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pane ySplit="1" topLeftCell="A2" activePane="bottomLeft" state="frozen"/>
      <selection/>
      <selection pane="bottomLeft" activeCell="A1" sqref="$A1:$XFD1"/>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"单位名称："&amp;"元江哈尼族彝族傣族自治县人民医院"</f>
        <v>单位名称：元江哈尼族彝族傣族自治县人民医院</v>
      </c>
      <c r="B3" s="4"/>
      <c r="C3" s="63"/>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14" t="s">
        <v>113</v>
      </c>
      <c r="B7" s="16">
        <v>34456395.83</v>
      </c>
      <c r="C7" s="14" t="s">
        <v>114</v>
      </c>
      <c r="D7" s="16">
        <v>34456395.83</v>
      </c>
    </row>
    <row r="8" ht="22.5" customHeight="1" spans="1:4">
      <c r="A8" s="14" t="s">
        <v>115</v>
      </c>
      <c r="B8" s="16">
        <v>34456395.83</v>
      </c>
      <c r="C8" s="14" t="str">
        <f>"（"&amp;"一"&amp;"）"&amp;"社会保障和就业支出"</f>
        <v>（一）社会保障和就业支出</v>
      </c>
      <c r="D8" s="16">
        <v>16054857.58</v>
      </c>
    </row>
    <row r="9" ht="22.5" customHeight="1" spans="1:4">
      <c r="A9" s="14" t="s">
        <v>116</v>
      </c>
      <c r="B9" s="16"/>
      <c r="C9" s="14" t="str">
        <f>"（"&amp;"二"&amp;"）"&amp;"卫生健康支出"</f>
        <v>（二）卫生健康支出</v>
      </c>
      <c r="D9" s="16">
        <v>18401538.25</v>
      </c>
    </row>
    <row r="10" ht="22.5" customHeight="1" spans="1:4">
      <c r="A10" s="14" t="s">
        <v>117</v>
      </c>
      <c r="B10" s="16"/>
      <c r="C10" s="14" t="str">
        <f>"（"&amp;"三"&amp;"）"&amp;"住房保障支出"</f>
        <v>（三）住房保障支出</v>
      </c>
      <c r="D10" s="16"/>
    </row>
    <row r="11" ht="22.5" customHeight="1" spans="1:4">
      <c r="A11" s="14" t="s">
        <v>118</v>
      </c>
      <c r="B11" s="16"/>
      <c r="C11" s="14"/>
      <c r="D11" s="16"/>
    </row>
    <row r="12" ht="22.5" customHeight="1" spans="1:4">
      <c r="A12" s="14" t="s">
        <v>115</v>
      </c>
      <c r="B12" s="16"/>
      <c r="C12" s="14"/>
      <c r="D12" s="16"/>
    </row>
    <row r="13" ht="22.5" customHeight="1" spans="1:4">
      <c r="A13" s="14" t="s">
        <v>116</v>
      </c>
      <c r="B13" s="16"/>
      <c r="C13" s="14"/>
      <c r="D13" s="16"/>
    </row>
    <row r="14" ht="22.5" customHeight="1" spans="1:4">
      <c r="A14" s="14" t="s">
        <v>117</v>
      </c>
      <c r="B14" s="16"/>
      <c r="C14" s="14"/>
      <c r="D14" s="16"/>
    </row>
    <row r="15" ht="22.5" customHeight="1" spans="1:4">
      <c r="A15" s="64"/>
      <c r="B15" s="16"/>
      <c r="C15" s="14" t="s">
        <v>119</v>
      </c>
      <c r="D15" s="16"/>
    </row>
    <row r="16" ht="22.5" customHeight="1" spans="1:4">
      <c r="A16" s="65" t="s">
        <v>120</v>
      </c>
      <c r="B16" s="66">
        <v>34456395.83</v>
      </c>
      <c r="C16" s="67" t="s">
        <v>121</v>
      </c>
      <c r="D16" s="66">
        <v>34456395.83</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pane ySplit="1" topLeftCell="A2" activePane="bottomLeft" state="frozen"/>
      <selection/>
      <selection pane="bottomLeft" activeCell="A1" sqref="$A1:$XFD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122</v>
      </c>
    </row>
    <row r="2" ht="37.5" customHeight="1" spans="1:7">
      <c r="A2" s="3" t="s">
        <v>123</v>
      </c>
      <c r="B2" s="3"/>
      <c r="C2" s="3"/>
      <c r="D2" s="3"/>
      <c r="E2" s="3"/>
      <c r="F2" s="3"/>
      <c r="G2" s="3"/>
    </row>
    <row r="3" ht="18.75" customHeight="1" spans="1:7">
      <c r="A3" s="42" t="str">
        <f>"单位名称："&amp;"元江哈尼族彝族傣族自治县人民医院"</f>
        <v>单位名称：元江哈尼族彝族傣族自治县人民医院</v>
      </c>
      <c r="B3" s="42"/>
      <c r="C3" s="42"/>
      <c r="D3" s="43"/>
      <c r="E3" s="43"/>
      <c r="F3" s="43"/>
      <c r="G3" s="44" t="s">
        <v>29</v>
      </c>
    </row>
    <row r="4" ht="18.75" customHeight="1" spans="1:7">
      <c r="A4" s="12" t="s">
        <v>124</v>
      </c>
      <c r="B4" s="12" t="s">
        <v>60</v>
      </c>
      <c r="C4" s="28" t="s">
        <v>32</v>
      </c>
      <c r="D4" s="28" t="s">
        <v>63</v>
      </c>
      <c r="E4" s="28"/>
      <c r="F4" s="28"/>
      <c r="G4" s="12" t="s">
        <v>64</v>
      </c>
    </row>
    <row r="5" ht="18.75" customHeight="1" spans="1:7">
      <c r="A5" s="12" t="s">
        <v>59</v>
      </c>
      <c r="B5" s="12" t="s">
        <v>60</v>
      </c>
      <c r="C5" s="28"/>
      <c r="D5" s="28" t="s">
        <v>34</v>
      </c>
      <c r="E5" s="28" t="s">
        <v>125</v>
      </c>
      <c r="F5" s="28" t="s">
        <v>126</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16054857.58</v>
      </c>
      <c r="D7" s="16">
        <v>15686718.8</v>
      </c>
      <c r="E7" s="16">
        <v>15608718.8</v>
      </c>
      <c r="F7" s="16">
        <v>78000</v>
      </c>
      <c r="G7" s="16">
        <v>368138.78</v>
      </c>
    </row>
    <row r="8" ht="20.25" customHeight="1" spans="1:7">
      <c r="A8" s="61" t="s">
        <v>73</v>
      </c>
      <c r="B8" s="61" t="s">
        <v>74</v>
      </c>
      <c r="C8" s="16">
        <v>15686718.8</v>
      </c>
      <c r="D8" s="16">
        <v>15686718.8</v>
      </c>
      <c r="E8" s="16">
        <v>15608718.8</v>
      </c>
      <c r="F8" s="16">
        <v>78000</v>
      </c>
      <c r="G8" s="16"/>
    </row>
    <row r="9" ht="20.25" customHeight="1" spans="1:7">
      <c r="A9" s="62" t="s">
        <v>75</v>
      </c>
      <c r="B9" s="62" t="s">
        <v>76</v>
      </c>
      <c r="C9" s="16">
        <v>906000</v>
      </c>
      <c r="D9" s="16">
        <v>906000</v>
      </c>
      <c r="E9" s="16">
        <v>828000</v>
      </c>
      <c r="F9" s="16">
        <v>78000</v>
      </c>
      <c r="G9" s="16"/>
    </row>
    <row r="10" ht="20.25" customHeight="1" spans="1:7">
      <c r="A10" s="62" t="s">
        <v>77</v>
      </c>
      <c r="B10" s="62" t="s">
        <v>78</v>
      </c>
      <c r="C10" s="16">
        <v>3838160</v>
      </c>
      <c r="D10" s="16">
        <v>3838160</v>
      </c>
      <c r="E10" s="16">
        <v>3838160</v>
      </c>
      <c r="F10" s="16"/>
      <c r="G10" s="16"/>
    </row>
    <row r="11" ht="20.25" customHeight="1" spans="1:7">
      <c r="A11" s="62" t="s">
        <v>79</v>
      </c>
      <c r="B11" s="62" t="s">
        <v>80</v>
      </c>
      <c r="C11" s="16">
        <v>10942558.8</v>
      </c>
      <c r="D11" s="16">
        <v>10942558.8</v>
      </c>
      <c r="E11" s="16">
        <v>10942558.8</v>
      </c>
      <c r="F11" s="16"/>
      <c r="G11" s="16"/>
    </row>
    <row r="12" ht="20.25" customHeight="1" spans="1:7">
      <c r="A12" s="61" t="s">
        <v>81</v>
      </c>
      <c r="B12" s="61" t="s">
        <v>82</v>
      </c>
      <c r="C12" s="16">
        <v>368138.78</v>
      </c>
      <c r="D12" s="16"/>
      <c r="E12" s="16"/>
      <c r="F12" s="16"/>
      <c r="G12" s="16">
        <v>368138.78</v>
      </c>
    </row>
    <row r="13" ht="20.25" customHeight="1" spans="1:7">
      <c r="A13" s="62" t="s">
        <v>83</v>
      </c>
      <c r="B13" s="62" t="s">
        <v>84</v>
      </c>
      <c r="C13" s="16">
        <v>368138.78</v>
      </c>
      <c r="D13" s="16"/>
      <c r="E13" s="16"/>
      <c r="F13" s="16"/>
      <c r="G13" s="16">
        <v>368138.78</v>
      </c>
    </row>
    <row r="14" ht="20.25" customHeight="1" spans="1:7">
      <c r="A14" s="15" t="s">
        <v>85</v>
      </c>
      <c r="B14" s="15" t="s">
        <v>86</v>
      </c>
      <c r="C14" s="16">
        <v>18401538.25</v>
      </c>
      <c r="D14" s="16">
        <v>7118838.25</v>
      </c>
      <c r="E14" s="16">
        <v>7118838.25</v>
      </c>
      <c r="F14" s="16"/>
      <c r="G14" s="16">
        <v>11282700</v>
      </c>
    </row>
    <row r="15" ht="20.25" customHeight="1" spans="1:7">
      <c r="A15" s="61" t="s">
        <v>87</v>
      </c>
      <c r="B15" s="61" t="s">
        <v>88</v>
      </c>
      <c r="C15" s="16">
        <v>11282700</v>
      </c>
      <c r="D15" s="16"/>
      <c r="E15" s="16"/>
      <c r="F15" s="16"/>
      <c r="G15" s="16">
        <v>11282700</v>
      </c>
    </row>
    <row r="16" ht="20.25" customHeight="1" spans="1:7">
      <c r="A16" s="62" t="s">
        <v>89</v>
      </c>
      <c r="B16" s="62" t="s">
        <v>90</v>
      </c>
      <c r="C16" s="16">
        <v>11282700</v>
      </c>
      <c r="D16" s="16"/>
      <c r="E16" s="16"/>
      <c r="F16" s="16"/>
      <c r="G16" s="16">
        <v>11282700</v>
      </c>
    </row>
    <row r="17" ht="20.25" customHeight="1" spans="1:7">
      <c r="A17" s="61" t="s">
        <v>91</v>
      </c>
      <c r="B17" s="61" t="s">
        <v>92</v>
      </c>
      <c r="C17" s="16">
        <v>3269179.62</v>
      </c>
      <c r="D17" s="16">
        <v>3269179.62</v>
      </c>
      <c r="E17" s="16">
        <v>3269179.62</v>
      </c>
      <c r="F17" s="16"/>
      <c r="G17" s="16"/>
    </row>
    <row r="18" ht="20.25" customHeight="1" spans="1:7">
      <c r="A18" s="62" t="s">
        <v>93</v>
      </c>
      <c r="B18" s="62" t="s">
        <v>94</v>
      </c>
      <c r="C18" s="16">
        <v>3269179.62</v>
      </c>
      <c r="D18" s="16">
        <v>3269179.62</v>
      </c>
      <c r="E18" s="16">
        <v>3269179.62</v>
      </c>
      <c r="F18" s="16"/>
      <c r="G18" s="16"/>
    </row>
    <row r="19" ht="20.25" customHeight="1" spans="1:7">
      <c r="A19" s="61" t="s">
        <v>95</v>
      </c>
      <c r="B19" s="61" t="s">
        <v>96</v>
      </c>
      <c r="C19" s="16">
        <v>3849658.63</v>
      </c>
      <c r="D19" s="16">
        <v>3849658.63</v>
      </c>
      <c r="E19" s="16">
        <v>3849658.63</v>
      </c>
      <c r="F19" s="16"/>
      <c r="G19" s="16"/>
    </row>
    <row r="20" ht="20.25" customHeight="1" spans="1:7">
      <c r="A20" s="62" t="s">
        <v>97</v>
      </c>
      <c r="B20" s="62" t="s">
        <v>98</v>
      </c>
      <c r="C20" s="16">
        <v>2160132.46</v>
      </c>
      <c r="D20" s="16">
        <v>2160132.46</v>
      </c>
      <c r="E20" s="16">
        <v>2160132.46</v>
      </c>
      <c r="F20" s="16"/>
      <c r="G20" s="16"/>
    </row>
    <row r="21" ht="20.25" customHeight="1" spans="1:7">
      <c r="A21" s="62" t="s">
        <v>99</v>
      </c>
      <c r="B21" s="62" t="s">
        <v>100</v>
      </c>
      <c r="C21" s="16">
        <v>1593572.58</v>
      </c>
      <c r="D21" s="16">
        <v>1593572.58</v>
      </c>
      <c r="E21" s="16">
        <v>1593572.58</v>
      </c>
      <c r="F21" s="16"/>
      <c r="G21" s="16"/>
    </row>
    <row r="22" ht="20.25" customHeight="1" spans="1:7">
      <c r="A22" s="62" t="s">
        <v>101</v>
      </c>
      <c r="B22" s="62" t="s">
        <v>102</v>
      </c>
      <c r="C22" s="16">
        <v>95953.59</v>
      </c>
      <c r="D22" s="16">
        <v>95953.59</v>
      </c>
      <c r="E22" s="16">
        <v>95953.59</v>
      </c>
      <c r="F22" s="16"/>
      <c r="G22" s="16"/>
    </row>
    <row r="23" ht="20.25" customHeight="1" spans="1:7">
      <c r="A23" s="45" t="s">
        <v>109</v>
      </c>
      <c r="B23" s="45"/>
      <c r="C23" s="46">
        <v>34456395.83</v>
      </c>
      <c r="D23" s="46">
        <v>22805557.05</v>
      </c>
      <c r="E23" s="46">
        <v>22727557.05</v>
      </c>
      <c r="F23" s="46">
        <v>78000</v>
      </c>
      <c r="G23" s="46">
        <v>11650838.78</v>
      </c>
    </row>
  </sheetData>
  <mergeCells count="7">
    <mergeCell ref="A2:G2"/>
    <mergeCell ref="A3:C3"/>
    <mergeCell ref="A4:B4"/>
    <mergeCell ref="D4:F4"/>
    <mergeCell ref="A23:B2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XFD1"/>
    </sheetView>
  </sheetViews>
  <sheetFormatPr defaultColWidth="8.85" defaultRowHeight="15" customHeight="1" outlineLevelRow="7" outlineLevelCol="5"/>
  <cols>
    <col min="1" max="6" width="28.575" customWidth="1"/>
  </cols>
  <sheetData>
    <row r="1" ht="18.75" customHeight="1" spans="1:6">
      <c r="A1" s="54"/>
      <c r="B1" s="54"/>
      <c r="C1" s="55"/>
      <c r="D1" s="1"/>
      <c r="E1" s="1"/>
      <c r="F1" s="56" t="s">
        <v>127</v>
      </c>
    </row>
    <row r="2" ht="41.25" customHeight="1" spans="1:6">
      <c r="A2" s="57" t="s">
        <v>128</v>
      </c>
      <c r="B2" s="57"/>
      <c r="C2" s="57"/>
      <c r="D2" s="57"/>
      <c r="E2" s="57"/>
      <c r="F2" s="57"/>
    </row>
    <row r="3" ht="18.75" customHeight="1" spans="1:6">
      <c r="A3" s="4" t="str">
        <f>"单位名称："&amp;"元江哈尼族彝族傣族自治县人民医院"</f>
        <v>单位名称：元江哈尼族彝族傣族自治县人民医院</v>
      </c>
      <c r="B3" s="4"/>
      <c r="C3" s="4"/>
      <c r="D3" s="58"/>
      <c r="E3" s="1"/>
      <c r="F3" s="56" t="s">
        <v>29</v>
      </c>
    </row>
    <row r="4" ht="18.75" customHeight="1" spans="1:6">
      <c r="A4" s="12" t="s">
        <v>129</v>
      </c>
      <c r="B4" s="28" t="s">
        <v>130</v>
      </c>
      <c r="C4" s="28" t="s">
        <v>131</v>
      </c>
      <c r="D4" s="28"/>
      <c r="E4" s="28"/>
      <c r="F4" s="28" t="s">
        <v>132</v>
      </c>
    </row>
    <row r="5" ht="18.75" customHeight="1" spans="1:6">
      <c r="A5" s="12"/>
      <c r="B5" s="28"/>
      <c r="C5" s="28" t="s">
        <v>34</v>
      </c>
      <c r="D5" s="28" t="s">
        <v>133</v>
      </c>
      <c r="E5" s="28" t="s">
        <v>134</v>
      </c>
      <c r="F5" s="28"/>
    </row>
    <row r="6" ht="18.75" customHeight="1" spans="1:6">
      <c r="A6" s="59">
        <v>1</v>
      </c>
      <c r="B6" s="60">
        <v>2</v>
      </c>
      <c r="C6" s="59">
        <v>3</v>
      </c>
      <c r="D6" s="59">
        <v>4</v>
      </c>
      <c r="E6" s="59">
        <v>5</v>
      </c>
      <c r="F6" s="59">
        <v>6</v>
      </c>
    </row>
    <row r="7" ht="20.25" customHeight="1" spans="1:6">
      <c r="A7" s="16"/>
      <c r="B7" s="16"/>
      <c r="C7" s="16"/>
      <c r="D7" s="16"/>
      <c r="E7" s="16"/>
      <c r="F7" s="16"/>
    </row>
    <row r="8" customHeight="1" spans="1:1">
      <c r="A8" t="s">
        <v>135</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workbookViewId="0">
      <pane ySplit="1" topLeftCell="A2" activePane="bottomLeft" state="frozen"/>
      <selection/>
      <selection pane="bottomLeft" activeCell="A1" sqref="$A1:$XFD1"/>
    </sheetView>
  </sheetViews>
  <sheetFormatPr defaultColWidth="8.85" defaultRowHeight="15" customHeight="1"/>
  <cols>
    <col min="1" max="2" width="28.575" customWidth="1"/>
    <col min="3" max="3" width="45.25" customWidth="1"/>
    <col min="4"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136</v>
      </c>
    </row>
    <row r="2" ht="45" customHeight="1" spans="1:23">
      <c r="A2" s="3" t="s">
        <v>137</v>
      </c>
      <c r="B2" s="3"/>
      <c r="C2" s="3"/>
      <c r="D2" s="3"/>
      <c r="E2" s="3"/>
      <c r="F2" s="3"/>
      <c r="G2" s="3"/>
      <c r="H2" s="3"/>
      <c r="I2" s="3"/>
      <c r="J2" s="3"/>
      <c r="K2" s="3"/>
      <c r="L2" s="50"/>
      <c r="M2" s="50"/>
      <c r="N2" s="50"/>
      <c r="O2" s="50"/>
      <c r="P2" s="50"/>
      <c r="Q2" s="50"/>
      <c r="R2" s="50"/>
      <c r="S2" s="50"/>
      <c r="T2" s="50"/>
      <c r="U2" s="50"/>
      <c r="V2" s="50"/>
      <c r="W2" s="50"/>
    </row>
    <row r="3" ht="18.75" customHeight="1" spans="1:23">
      <c r="A3" s="4" t="str">
        <f>"单位名称："&amp;"元江哈尼族彝族傣族自治县人民医院"</f>
        <v>单位名称：元江哈尼族彝族傣族自治县人民医院</v>
      </c>
      <c r="B3" s="4"/>
      <c r="C3" s="4"/>
      <c r="D3" s="4"/>
      <c r="E3" s="4"/>
      <c r="F3" s="4"/>
      <c r="G3" s="4"/>
      <c r="H3" s="51"/>
      <c r="I3" s="51"/>
      <c r="J3" s="51"/>
      <c r="K3" s="51"/>
      <c r="L3" s="5"/>
      <c r="M3" s="5"/>
      <c r="N3" s="5"/>
      <c r="O3" s="5"/>
      <c r="P3" s="5"/>
      <c r="Q3" s="5"/>
      <c r="R3" s="5"/>
      <c r="S3" s="5"/>
      <c r="T3" s="5"/>
      <c r="U3" s="5"/>
      <c r="V3" s="5"/>
      <c r="W3" s="5" t="s">
        <v>29</v>
      </c>
    </row>
    <row r="4" ht="18.75" customHeight="1" spans="1:23">
      <c r="A4" s="52" t="s">
        <v>138</v>
      </c>
      <c r="B4" s="52" t="s">
        <v>139</v>
      </c>
      <c r="C4" s="52" t="s">
        <v>140</v>
      </c>
      <c r="D4" s="52" t="s">
        <v>141</v>
      </c>
      <c r="E4" s="52" t="s">
        <v>142</v>
      </c>
      <c r="F4" s="52" t="s">
        <v>143</v>
      </c>
      <c r="G4" s="52" t="s">
        <v>144</v>
      </c>
      <c r="H4" s="53" t="s">
        <v>32</v>
      </c>
      <c r="I4" s="53" t="s">
        <v>145</v>
      </c>
      <c r="J4" s="52"/>
      <c r="K4" s="52"/>
      <c r="L4" s="52"/>
      <c r="M4" s="52"/>
      <c r="N4" s="52" t="s">
        <v>146</v>
      </c>
      <c r="O4" s="52"/>
      <c r="P4" s="52"/>
      <c r="Q4" s="52" t="s">
        <v>38</v>
      </c>
      <c r="R4" s="52" t="s">
        <v>62</v>
      </c>
      <c r="S4" s="52"/>
      <c r="T4" s="52"/>
      <c r="U4" s="52"/>
      <c r="V4" s="52"/>
      <c r="W4" s="52"/>
    </row>
    <row r="5" ht="18.75" customHeight="1" spans="1:23">
      <c r="A5" s="52"/>
      <c r="B5" s="52"/>
      <c r="C5" s="52"/>
      <c r="D5" s="52"/>
      <c r="E5" s="52"/>
      <c r="F5" s="52"/>
      <c r="G5" s="52"/>
      <c r="H5" s="53" t="s">
        <v>147</v>
      </c>
      <c r="I5" s="53" t="s">
        <v>148</v>
      </c>
      <c r="J5" s="52" t="s">
        <v>36</v>
      </c>
      <c r="K5" s="52" t="s">
        <v>37</v>
      </c>
      <c r="L5" s="52"/>
      <c r="M5" s="52"/>
      <c r="N5" s="52" t="s">
        <v>146</v>
      </c>
      <c r="O5" s="52" t="s">
        <v>36</v>
      </c>
      <c r="P5" s="52" t="s">
        <v>37</v>
      </c>
      <c r="Q5" s="52" t="s">
        <v>38</v>
      </c>
      <c r="R5" s="52" t="s">
        <v>62</v>
      </c>
      <c r="S5" s="52" t="s">
        <v>41</v>
      </c>
      <c r="T5" s="52" t="s">
        <v>42</v>
      </c>
      <c r="U5" s="52" t="s">
        <v>43</v>
      </c>
      <c r="V5" s="52" t="s">
        <v>44</v>
      </c>
      <c r="W5" s="52" t="s">
        <v>45</v>
      </c>
    </row>
    <row r="6" ht="18.75" customHeight="1" spans="1:23">
      <c r="A6" s="52"/>
      <c r="B6" s="52"/>
      <c r="C6" s="52"/>
      <c r="D6" s="52"/>
      <c r="E6" s="52"/>
      <c r="F6" s="52"/>
      <c r="G6" s="52"/>
      <c r="H6" s="53"/>
      <c r="I6" s="53" t="s">
        <v>149</v>
      </c>
      <c r="J6" s="52" t="s">
        <v>150</v>
      </c>
      <c r="K6" s="52" t="s">
        <v>151</v>
      </c>
      <c r="L6" s="52" t="s">
        <v>152</v>
      </c>
      <c r="M6" s="52" t="s">
        <v>153</v>
      </c>
      <c r="N6" s="52" t="s">
        <v>35</v>
      </c>
      <c r="O6" s="52" t="s">
        <v>36</v>
      </c>
      <c r="P6" s="52" t="s">
        <v>37</v>
      </c>
      <c r="Q6" s="52"/>
      <c r="R6" s="52" t="s">
        <v>34</v>
      </c>
      <c r="S6" s="52" t="s">
        <v>41</v>
      </c>
      <c r="T6" s="52" t="s">
        <v>42</v>
      </c>
      <c r="U6" s="52" t="s">
        <v>43</v>
      </c>
      <c r="V6" s="52" t="s">
        <v>44</v>
      </c>
      <c r="W6" s="52" t="s">
        <v>45</v>
      </c>
    </row>
    <row r="7" ht="22.65" customHeight="1" spans="1:23">
      <c r="A7" s="52"/>
      <c r="B7" s="52"/>
      <c r="C7" s="52"/>
      <c r="D7" s="52"/>
      <c r="E7" s="52"/>
      <c r="F7" s="52"/>
      <c r="G7" s="52"/>
      <c r="H7" s="53"/>
      <c r="I7" s="53" t="s">
        <v>34</v>
      </c>
      <c r="J7" s="52"/>
      <c r="K7" s="52"/>
      <c r="L7" s="52"/>
      <c r="M7" s="52"/>
      <c r="N7" s="52"/>
      <c r="O7" s="52"/>
      <c r="P7" s="52"/>
      <c r="Q7" s="52"/>
      <c r="R7" s="52"/>
      <c r="S7" s="52"/>
      <c r="T7" s="52"/>
      <c r="U7" s="52"/>
      <c r="V7" s="52"/>
      <c r="W7" s="52"/>
    </row>
    <row r="8" ht="18.75" customHeight="1" spans="1:23">
      <c r="A8" s="53" t="s">
        <v>46</v>
      </c>
      <c r="B8" s="53">
        <v>2</v>
      </c>
      <c r="C8" s="53">
        <v>3</v>
      </c>
      <c r="D8" s="53">
        <v>4</v>
      </c>
      <c r="E8" s="53">
        <v>5</v>
      </c>
      <c r="F8" s="53">
        <v>6</v>
      </c>
      <c r="G8" s="53">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18.75" customHeight="1" spans="1:23">
      <c r="A9" s="8" t="s">
        <v>56</v>
      </c>
      <c r="B9" s="8" t="s">
        <v>154</v>
      </c>
      <c r="C9" s="9" t="s">
        <v>155</v>
      </c>
      <c r="D9" s="8" t="s">
        <v>75</v>
      </c>
      <c r="E9" s="8" t="s">
        <v>76</v>
      </c>
      <c r="F9" s="8" t="s">
        <v>156</v>
      </c>
      <c r="G9" s="8" t="s">
        <v>157</v>
      </c>
      <c r="H9" s="16">
        <v>78000</v>
      </c>
      <c r="I9" s="16">
        <v>78000</v>
      </c>
      <c r="J9" s="16"/>
      <c r="K9" s="16"/>
      <c r="L9" s="16">
        <v>78000</v>
      </c>
      <c r="M9" s="16"/>
      <c r="N9" s="16"/>
      <c r="O9" s="16"/>
      <c r="P9" s="16"/>
      <c r="Q9" s="16"/>
      <c r="R9" s="16"/>
      <c r="S9" s="16"/>
      <c r="T9" s="16"/>
      <c r="U9" s="16"/>
      <c r="V9" s="16"/>
      <c r="W9" s="16"/>
    </row>
    <row r="10" ht="18.75" customHeight="1" spans="1:23">
      <c r="A10" s="8" t="s">
        <v>56</v>
      </c>
      <c r="B10" s="8" t="s">
        <v>158</v>
      </c>
      <c r="C10" s="9" t="s">
        <v>159</v>
      </c>
      <c r="D10" s="8" t="s">
        <v>93</v>
      </c>
      <c r="E10" s="8" t="s">
        <v>94</v>
      </c>
      <c r="F10" s="8" t="s">
        <v>160</v>
      </c>
      <c r="G10" s="8" t="s">
        <v>161</v>
      </c>
      <c r="H10" s="16">
        <v>7914086</v>
      </c>
      <c r="I10" s="16"/>
      <c r="J10" s="16"/>
      <c r="K10" s="16"/>
      <c r="L10" s="16"/>
      <c r="M10" s="16"/>
      <c r="N10" s="16"/>
      <c r="O10" s="16"/>
      <c r="P10" s="22"/>
      <c r="Q10" s="16"/>
      <c r="R10" s="16">
        <v>7914086</v>
      </c>
      <c r="S10" s="16">
        <v>7914086</v>
      </c>
      <c r="T10" s="16"/>
      <c r="U10" s="16"/>
      <c r="V10" s="16"/>
      <c r="W10" s="16"/>
    </row>
    <row r="11" ht="18.75" customHeight="1" spans="1:23">
      <c r="A11" s="8" t="s">
        <v>56</v>
      </c>
      <c r="B11" s="8" t="s">
        <v>158</v>
      </c>
      <c r="C11" s="9" t="s">
        <v>159</v>
      </c>
      <c r="D11" s="8" t="s">
        <v>93</v>
      </c>
      <c r="E11" s="8" t="s">
        <v>94</v>
      </c>
      <c r="F11" s="8" t="s">
        <v>162</v>
      </c>
      <c r="G11" s="8" t="s">
        <v>163</v>
      </c>
      <c r="H11" s="16">
        <v>5554710</v>
      </c>
      <c r="I11" s="16"/>
      <c r="J11" s="16"/>
      <c r="K11" s="16"/>
      <c r="L11" s="16"/>
      <c r="M11" s="16"/>
      <c r="N11" s="16"/>
      <c r="O11" s="16"/>
      <c r="P11" s="22"/>
      <c r="Q11" s="16"/>
      <c r="R11" s="16">
        <v>5554710</v>
      </c>
      <c r="S11" s="16">
        <v>5554710</v>
      </c>
      <c r="T11" s="16"/>
      <c r="U11" s="16"/>
      <c r="V11" s="16"/>
      <c r="W11" s="16"/>
    </row>
    <row r="12" ht="18.75" customHeight="1" spans="1:23">
      <c r="A12" s="8" t="s">
        <v>56</v>
      </c>
      <c r="B12" s="8" t="s">
        <v>158</v>
      </c>
      <c r="C12" s="9" t="s">
        <v>159</v>
      </c>
      <c r="D12" s="8" t="s">
        <v>93</v>
      </c>
      <c r="E12" s="8" t="s">
        <v>94</v>
      </c>
      <c r="F12" s="8" t="s">
        <v>164</v>
      </c>
      <c r="G12" s="8" t="s">
        <v>165</v>
      </c>
      <c r="H12" s="16">
        <v>30915925</v>
      </c>
      <c r="I12" s="16"/>
      <c r="J12" s="16"/>
      <c r="K12" s="16"/>
      <c r="L12" s="16"/>
      <c r="M12" s="16"/>
      <c r="N12" s="16"/>
      <c r="O12" s="16"/>
      <c r="P12" s="22"/>
      <c r="Q12" s="16"/>
      <c r="R12" s="16">
        <v>30915925</v>
      </c>
      <c r="S12" s="16">
        <v>30915925</v>
      </c>
      <c r="T12" s="16"/>
      <c r="U12" s="16"/>
      <c r="V12" s="16"/>
      <c r="W12" s="16"/>
    </row>
    <row r="13" ht="18.75" customHeight="1" spans="1:23">
      <c r="A13" s="8" t="s">
        <v>56</v>
      </c>
      <c r="B13" s="8" t="s">
        <v>166</v>
      </c>
      <c r="C13" s="9" t="s">
        <v>167</v>
      </c>
      <c r="D13" s="8" t="s">
        <v>93</v>
      </c>
      <c r="E13" s="8" t="s">
        <v>94</v>
      </c>
      <c r="F13" s="8" t="s">
        <v>168</v>
      </c>
      <c r="G13" s="8" t="s">
        <v>169</v>
      </c>
      <c r="H13" s="16">
        <v>6167667.29</v>
      </c>
      <c r="I13" s="16"/>
      <c r="J13" s="16"/>
      <c r="K13" s="16"/>
      <c r="L13" s="16"/>
      <c r="M13" s="16"/>
      <c r="N13" s="16"/>
      <c r="O13" s="16"/>
      <c r="P13" s="22"/>
      <c r="Q13" s="16"/>
      <c r="R13" s="16">
        <v>6167667.29</v>
      </c>
      <c r="S13" s="16">
        <v>6167667.29</v>
      </c>
      <c r="T13" s="16"/>
      <c r="U13" s="16"/>
      <c r="V13" s="16"/>
      <c r="W13" s="16"/>
    </row>
    <row r="14" ht="18.75" customHeight="1" spans="1:23">
      <c r="A14" s="8" t="s">
        <v>56</v>
      </c>
      <c r="B14" s="8" t="s">
        <v>170</v>
      </c>
      <c r="C14" s="9" t="s">
        <v>171</v>
      </c>
      <c r="D14" s="8" t="s">
        <v>107</v>
      </c>
      <c r="E14" s="8" t="s">
        <v>108</v>
      </c>
      <c r="F14" s="8" t="s">
        <v>172</v>
      </c>
      <c r="G14" s="8" t="s">
        <v>108</v>
      </c>
      <c r="H14" s="16">
        <v>4764404</v>
      </c>
      <c r="I14" s="16"/>
      <c r="J14" s="16"/>
      <c r="K14" s="16"/>
      <c r="L14" s="16"/>
      <c r="M14" s="16"/>
      <c r="N14" s="16"/>
      <c r="O14" s="16"/>
      <c r="P14" s="22"/>
      <c r="Q14" s="16"/>
      <c r="R14" s="16">
        <v>4764404</v>
      </c>
      <c r="S14" s="16">
        <v>4764404</v>
      </c>
      <c r="T14" s="16"/>
      <c r="U14" s="16"/>
      <c r="V14" s="16"/>
      <c r="W14" s="16"/>
    </row>
    <row r="15" ht="18.75" customHeight="1" spans="1:23">
      <c r="A15" s="8" t="s">
        <v>56</v>
      </c>
      <c r="B15" s="8" t="s">
        <v>173</v>
      </c>
      <c r="C15" s="9" t="s">
        <v>174</v>
      </c>
      <c r="D15" s="8" t="s">
        <v>93</v>
      </c>
      <c r="E15" s="8" t="s">
        <v>94</v>
      </c>
      <c r="F15" s="8" t="s">
        <v>175</v>
      </c>
      <c r="G15" s="8" t="s">
        <v>176</v>
      </c>
      <c r="H15" s="16">
        <v>47900</v>
      </c>
      <c r="I15" s="16"/>
      <c r="J15" s="16"/>
      <c r="K15" s="16"/>
      <c r="L15" s="16"/>
      <c r="M15" s="16"/>
      <c r="N15" s="16"/>
      <c r="O15" s="16"/>
      <c r="P15" s="22"/>
      <c r="Q15" s="16"/>
      <c r="R15" s="16">
        <v>47900</v>
      </c>
      <c r="S15" s="16">
        <v>47900</v>
      </c>
      <c r="T15" s="16"/>
      <c r="U15" s="16"/>
      <c r="V15" s="16"/>
      <c r="W15" s="16"/>
    </row>
    <row r="16" ht="18.75" customHeight="1" spans="1:23">
      <c r="A16" s="8" t="s">
        <v>56</v>
      </c>
      <c r="B16" s="8" t="s">
        <v>177</v>
      </c>
      <c r="C16" s="9" t="s">
        <v>178</v>
      </c>
      <c r="D16" s="8" t="s">
        <v>93</v>
      </c>
      <c r="E16" s="8" t="s">
        <v>94</v>
      </c>
      <c r="F16" s="8" t="s">
        <v>179</v>
      </c>
      <c r="G16" s="8" t="s">
        <v>180</v>
      </c>
      <c r="H16" s="16">
        <v>40000</v>
      </c>
      <c r="I16" s="16"/>
      <c r="J16" s="16"/>
      <c r="K16" s="16"/>
      <c r="L16" s="16"/>
      <c r="M16" s="16"/>
      <c r="N16" s="16"/>
      <c r="O16" s="16"/>
      <c r="P16" s="22"/>
      <c r="Q16" s="16"/>
      <c r="R16" s="16">
        <v>40000</v>
      </c>
      <c r="S16" s="16">
        <v>40000</v>
      </c>
      <c r="T16" s="16"/>
      <c r="U16" s="16"/>
      <c r="V16" s="16"/>
      <c r="W16" s="16"/>
    </row>
    <row r="17" ht="18.75" customHeight="1" spans="1:23">
      <c r="A17" s="8" t="s">
        <v>56</v>
      </c>
      <c r="B17" s="8" t="s">
        <v>177</v>
      </c>
      <c r="C17" s="9" t="s">
        <v>178</v>
      </c>
      <c r="D17" s="8" t="s">
        <v>93</v>
      </c>
      <c r="E17" s="8" t="s">
        <v>94</v>
      </c>
      <c r="F17" s="8" t="s">
        <v>181</v>
      </c>
      <c r="G17" s="8" t="s">
        <v>182</v>
      </c>
      <c r="H17" s="16">
        <v>350000</v>
      </c>
      <c r="I17" s="16"/>
      <c r="J17" s="16"/>
      <c r="K17" s="16"/>
      <c r="L17" s="16"/>
      <c r="M17" s="16"/>
      <c r="N17" s="16"/>
      <c r="O17" s="16"/>
      <c r="P17" s="22"/>
      <c r="Q17" s="16"/>
      <c r="R17" s="16">
        <v>350000</v>
      </c>
      <c r="S17" s="16">
        <v>350000</v>
      </c>
      <c r="T17" s="16"/>
      <c r="U17" s="16"/>
      <c r="V17" s="16"/>
      <c r="W17" s="16"/>
    </row>
    <row r="18" ht="18.75" customHeight="1" spans="1:23">
      <c r="A18" s="8" t="s">
        <v>56</v>
      </c>
      <c r="B18" s="8" t="s">
        <v>177</v>
      </c>
      <c r="C18" s="9" t="s">
        <v>178</v>
      </c>
      <c r="D18" s="8" t="s">
        <v>93</v>
      </c>
      <c r="E18" s="8" t="s">
        <v>94</v>
      </c>
      <c r="F18" s="8" t="s">
        <v>183</v>
      </c>
      <c r="G18" s="8" t="s">
        <v>184</v>
      </c>
      <c r="H18" s="16">
        <v>658900</v>
      </c>
      <c r="I18" s="16"/>
      <c r="J18" s="16"/>
      <c r="K18" s="16"/>
      <c r="L18" s="16"/>
      <c r="M18" s="16"/>
      <c r="N18" s="16"/>
      <c r="O18" s="16"/>
      <c r="P18" s="22"/>
      <c r="Q18" s="16"/>
      <c r="R18" s="16">
        <v>658900</v>
      </c>
      <c r="S18" s="16">
        <v>658900</v>
      </c>
      <c r="T18" s="16"/>
      <c r="U18" s="16"/>
      <c r="V18" s="16"/>
      <c r="W18" s="16"/>
    </row>
    <row r="19" ht="18.75" customHeight="1" spans="1:23">
      <c r="A19" s="8" t="s">
        <v>56</v>
      </c>
      <c r="B19" s="8" t="s">
        <v>177</v>
      </c>
      <c r="C19" s="9" t="s">
        <v>178</v>
      </c>
      <c r="D19" s="8" t="s">
        <v>93</v>
      </c>
      <c r="E19" s="8" t="s">
        <v>94</v>
      </c>
      <c r="F19" s="8" t="s">
        <v>185</v>
      </c>
      <c r="G19" s="8" t="s">
        <v>186</v>
      </c>
      <c r="H19" s="16">
        <v>1100000</v>
      </c>
      <c r="I19" s="16"/>
      <c r="J19" s="16"/>
      <c r="K19" s="16"/>
      <c r="L19" s="16"/>
      <c r="M19" s="16"/>
      <c r="N19" s="16"/>
      <c r="O19" s="16"/>
      <c r="P19" s="22"/>
      <c r="Q19" s="16"/>
      <c r="R19" s="16">
        <v>1100000</v>
      </c>
      <c r="S19" s="16">
        <v>1100000</v>
      </c>
      <c r="T19" s="16"/>
      <c r="U19" s="16"/>
      <c r="V19" s="16"/>
      <c r="W19" s="16"/>
    </row>
    <row r="20" ht="18.75" customHeight="1" spans="1:23">
      <c r="A20" s="8" t="s">
        <v>56</v>
      </c>
      <c r="B20" s="8" t="s">
        <v>177</v>
      </c>
      <c r="C20" s="9" t="s">
        <v>178</v>
      </c>
      <c r="D20" s="8" t="s">
        <v>93</v>
      </c>
      <c r="E20" s="8" t="s">
        <v>94</v>
      </c>
      <c r="F20" s="8" t="s">
        <v>187</v>
      </c>
      <c r="G20" s="8" t="s">
        <v>188</v>
      </c>
      <c r="H20" s="16">
        <v>32270000</v>
      </c>
      <c r="I20" s="16"/>
      <c r="J20" s="16"/>
      <c r="K20" s="16"/>
      <c r="L20" s="16"/>
      <c r="M20" s="16"/>
      <c r="N20" s="16"/>
      <c r="O20" s="16"/>
      <c r="P20" s="22"/>
      <c r="Q20" s="16"/>
      <c r="R20" s="16">
        <v>32270000</v>
      </c>
      <c r="S20" s="16">
        <v>32270000</v>
      </c>
      <c r="T20" s="16"/>
      <c r="U20" s="16"/>
      <c r="V20" s="16"/>
      <c r="W20" s="16"/>
    </row>
    <row r="21" ht="18.75" customHeight="1" spans="1:23">
      <c r="A21" s="8" t="s">
        <v>56</v>
      </c>
      <c r="B21" s="8" t="s">
        <v>177</v>
      </c>
      <c r="C21" s="9" t="s">
        <v>178</v>
      </c>
      <c r="D21" s="8" t="s">
        <v>93</v>
      </c>
      <c r="E21" s="8" t="s">
        <v>94</v>
      </c>
      <c r="F21" s="8" t="s">
        <v>187</v>
      </c>
      <c r="G21" s="8" t="s">
        <v>188</v>
      </c>
      <c r="H21" s="16">
        <v>1193200</v>
      </c>
      <c r="I21" s="16"/>
      <c r="J21" s="16"/>
      <c r="K21" s="16"/>
      <c r="L21" s="16"/>
      <c r="M21" s="16"/>
      <c r="N21" s="16"/>
      <c r="O21" s="16"/>
      <c r="P21" s="22"/>
      <c r="Q21" s="16"/>
      <c r="R21" s="16">
        <v>1193200</v>
      </c>
      <c r="S21" s="16">
        <v>1193200</v>
      </c>
      <c r="T21" s="16"/>
      <c r="U21" s="16"/>
      <c r="V21" s="16"/>
      <c r="W21" s="16"/>
    </row>
    <row r="22" ht="18.75" customHeight="1" spans="1:23">
      <c r="A22" s="8" t="s">
        <v>56</v>
      </c>
      <c r="B22" s="8" t="s">
        <v>177</v>
      </c>
      <c r="C22" s="9" t="s">
        <v>178</v>
      </c>
      <c r="D22" s="8" t="s">
        <v>93</v>
      </c>
      <c r="E22" s="8" t="s">
        <v>94</v>
      </c>
      <c r="F22" s="8" t="s">
        <v>156</v>
      </c>
      <c r="G22" s="8" t="s">
        <v>157</v>
      </c>
      <c r="H22" s="16">
        <v>9769600</v>
      </c>
      <c r="I22" s="16"/>
      <c r="J22" s="16"/>
      <c r="K22" s="16"/>
      <c r="L22" s="16"/>
      <c r="M22" s="16"/>
      <c r="N22" s="16"/>
      <c r="O22" s="16"/>
      <c r="P22" s="22"/>
      <c r="Q22" s="16"/>
      <c r="R22" s="16">
        <v>9769600</v>
      </c>
      <c r="S22" s="16">
        <v>9769600</v>
      </c>
      <c r="T22" s="16"/>
      <c r="U22" s="16"/>
      <c r="V22" s="16"/>
      <c r="W22" s="16"/>
    </row>
    <row r="23" ht="18.75" customHeight="1" spans="1:23">
      <c r="A23" s="8" t="s">
        <v>56</v>
      </c>
      <c r="B23" s="8" t="s">
        <v>189</v>
      </c>
      <c r="C23" s="9" t="s">
        <v>190</v>
      </c>
      <c r="D23" s="8" t="s">
        <v>93</v>
      </c>
      <c r="E23" s="8" t="s">
        <v>94</v>
      </c>
      <c r="F23" s="8" t="s">
        <v>191</v>
      </c>
      <c r="G23" s="8" t="s">
        <v>192</v>
      </c>
      <c r="H23" s="16">
        <v>1420000</v>
      </c>
      <c r="I23" s="16"/>
      <c r="J23" s="16"/>
      <c r="K23" s="16"/>
      <c r="L23" s="16"/>
      <c r="M23" s="16"/>
      <c r="N23" s="16"/>
      <c r="O23" s="16"/>
      <c r="P23" s="22"/>
      <c r="Q23" s="16"/>
      <c r="R23" s="16">
        <v>1420000</v>
      </c>
      <c r="S23" s="16">
        <v>1420000</v>
      </c>
      <c r="T23" s="16"/>
      <c r="U23" s="16"/>
      <c r="V23" s="16"/>
      <c r="W23" s="16"/>
    </row>
    <row r="24" ht="18.75" customHeight="1" spans="1:23">
      <c r="A24" s="8" t="s">
        <v>56</v>
      </c>
      <c r="B24" s="8" t="s">
        <v>193</v>
      </c>
      <c r="C24" s="9" t="s">
        <v>194</v>
      </c>
      <c r="D24" s="8" t="s">
        <v>93</v>
      </c>
      <c r="E24" s="8" t="s">
        <v>94</v>
      </c>
      <c r="F24" s="8" t="s">
        <v>195</v>
      </c>
      <c r="G24" s="8" t="s">
        <v>196</v>
      </c>
      <c r="H24" s="16">
        <v>26773620</v>
      </c>
      <c r="I24" s="16"/>
      <c r="J24" s="16"/>
      <c r="K24" s="16"/>
      <c r="L24" s="16"/>
      <c r="M24" s="16"/>
      <c r="N24" s="16"/>
      <c r="O24" s="16"/>
      <c r="P24" s="22"/>
      <c r="Q24" s="16"/>
      <c r="R24" s="16">
        <v>26773620</v>
      </c>
      <c r="S24" s="16">
        <v>26773620</v>
      </c>
      <c r="T24" s="16"/>
      <c r="U24" s="16"/>
      <c r="V24" s="16"/>
      <c r="W24" s="16"/>
    </row>
    <row r="25" ht="18.75" customHeight="1" spans="1:23">
      <c r="A25" s="8" t="s">
        <v>56</v>
      </c>
      <c r="B25" s="8" t="s">
        <v>197</v>
      </c>
      <c r="C25" s="9" t="s">
        <v>198</v>
      </c>
      <c r="D25" s="8" t="s">
        <v>75</v>
      </c>
      <c r="E25" s="8" t="s">
        <v>76</v>
      </c>
      <c r="F25" s="8" t="s">
        <v>175</v>
      </c>
      <c r="G25" s="8" t="s">
        <v>176</v>
      </c>
      <c r="H25" s="16">
        <v>48000</v>
      </c>
      <c r="I25" s="16">
        <v>48000</v>
      </c>
      <c r="J25" s="16"/>
      <c r="K25" s="16"/>
      <c r="L25" s="16">
        <v>48000</v>
      </c>
      <c r="M25" s="16"/>
      <c r="N25" s="16"/>
      <c r="O25" s="16"/>
      <c r="P25" s="22"/>
      <c r="Q25" s="16"/>
      <c r="R25" s="16"/>
      <c r="S25" s="16"/>
      <c r="T25" s="16"/>
      <c r="U25" s="16"/>
      <c r="V25" s="16"/>
      <c r="W25" s="16"/>
    </row>
    <row r="26" ht="18.75" customHeight="1" spans="1:23">
      <c r="A26" s="8" t="s">
        <v>56</v>
      </c>
      <c r="B26" s="8" t="s">
        <v>197</v>
      </c>
      <c r="C26" s="9" t="s">
        <v>198</v>
      </c>
      <c r="D26" s="8" t="s">
        <v>75</v>
      </c>
      <c r="E26" s="8" t="s">
        <v>76</v>
      </c>
      <c r="F26" s="8" t="s">
        <v>175</v>
      </c>
      <c r="G26" s="8" t="s">
        <v>176</v>
      </c>
      <c r="H26" s="16">
        <v>780000</v>
      </c>
      <c r="I26" s="16">
        <v>780000</v>
      </c>
      <c r="J26" s="16"/>
      <c r="K26" s="16"/>
      <c r="L26" s="16">
        <v>780000</v>
      </c>
      <c r="M26" s="16"/>
      <c r="N26" s="16"/>
      <c r="O26" s="16"/>
      <c r="P26" s="22"/>
      <c r="Q26" s="16"/>
      <c r="R26" s="16"/>
      <c r="S26" s="16"/>
      <c r="T26" s="16"/>
      <c r="U26" s="16"/>
      <c r="V26" s="16"/>
      <c r="W26" s="16"/>
    </row>
    <row r="27" ht="18.75" customHeight="1" spans="1:23">
      <c r="A27" s="8" t="s">
        <v>56</v>
      </c>
      <c r="B27" s="8" t="s">
        <v>199</v>
      </c>
      <c r="C27" s="9" t="s">
        <v>200</v>
      </c>
      <c r="D27" s="8" t="s">
        <v>77</v>
      </c>
      <c r="E27" s="8" t="s">
        <v>78</v>
      </c>
      <c r="F27" s="8" t="s">
        <v>201</v>
      </c>
      <c r="G27" s="8" t="s">
        <v>202</v>
      </c>
      <c r="H27" s="16">
        <v>3838160</v>
      </c>
      <c r="I27" s="16">
        <v>3838160</v>
      </c>
      <c r="J27" s="16"/>
      <c r="K27" s="16"/>
      <c r="L27" s="16">
        <v>3838160</v>
      </c>
      <c r="M27" s="16"/>
      <c r="N27" s="16"/>
      <c r="O27" s="16"/>
      <c r="P27" s="22"/>
      <c r="Q27" s="16"/>
      <c r="R27" s="16"/>
      <c r="S27" s="16"/>
      <c r="T27" s="16"/>
      <c r="U27" s="16"/>
      <c r="V27" s="16"/>
      <c r="W27" s="16"/>
    </row>
    <row r="28" ht="18.75" customHeight="1" spans="1:23">
      <c r="A28" s="8" t="s">
        <v>56</v>
      </c>
      <c r="B28" s="8" t="s">
        <v>199</v>
      </c>
      <c r="C28" s="9" t="s">
        <v>200</v>
      </c>
      <c r="D28" s="8" t="s">
        <v>79</v>
      </c>
      <c r="E28" s="8" t="s">
        <v>80</v>
      </c>
      <c r="F28" s="8" t="s">
        <v>203</v>
      </c>
      <c r="G28" s="8" t="s">
        <v>204</v>
      </c>
      <c r="H28" s="16">
        <v>10942558.8</v>
      </c>
      <c r="I28" s="16">
        <v>10942558.8</v>
      </c>
      <c r="J28" s="16"/>
      <c r="K28" s="16"/>
      <c r="L28" s="16">
        <v>10942558.8</v>
      </c>
      <c r="M28" s="16"/>
      <c r="N28" s="16"/>
      <c r="O28" s="16"/>
      <c r="P28" s="22"/>
      <c r="Q28" s="16"/>
      <c r="R28" s="16"/>
      <c r="S28" s="16"/>
      <c r="T28" s="16"/>
      <c r="U28" s="16"/>
      <c r="V28" s="16"/>
      <c r="W28" s="16"/>
    </row>
    <row r="29" ht="18.75" customHeight="1" spans="1:23">
      <c r="A29" s="8" t="s">
        <v>56</v>
      </c>
      <c r="B29" s="8" t="s">
        <v>199</v>
      </c>
      <c r="C29" s="9" t="s">
        <v>200</v>
      </c>
      <c r="D29" s="8" t="s">
        <v>93</v>
      </c>
      <c r="E29" s="8" t="s">
        <v>94</v>
      </c>
      <c r="F29" s="8" t="s">
        <v>168</v>
      </c>
      <c r="G29" s="8" t="s">
        <v>169</v>
      </c>
      <c r="H29" s="16">
        <v>167922.66</v>
      </c>
      <c r="I29" s="16">
        <v>167922.66</v>
      </c>
      <c r="J29" s="16"/>
      <c r="K29" s="16"/>
      <c r="L29" s="16">
        <v>167922.66</v>
      </c>
      <c r="M29" s="16"/>
      <c r="N29" s="16"/>
      <c r="O29" s="16"/>
      <c r="P29" s="22"/>
      <c r="Q29" s="16"/>
      <c r="R29" s="16"/>
      <c r="S29" s="16"/>
      <c r="T29" s="16"/>
      <c r="U29" s="16"/>
      <c r="V29" s="16"/>
      <c r="W29" s="16"/>
    </row>
    <row r="30" ht="18.75" customHeight="1" spans="1:23">
      <c r="A30" s="8" t="s">
        <v>56</v>
      </c>
      <c r="B30" s="8" t="s">
        <v>199</v>
      </c>
      <c r="C30" s="9" t="s">
        <v>200</v>
      </c>
      <c r="D30" s="8" t="s">
        <v>97</v>
      </c>
      <c r="E30" s="8" t="s">
        <v>98</v>
      </c>
      <c r="F30" s="8" t="s">
        <v>205</v>
      </c>
      <c r="G30" s="8" t="s">
        <v>206</v>
      </c>
      <c r="H30" s="16">
        <v>71965.46</v>
      </c>
      <c r="I30" s="16">
        <v>71965.46</v>
      </c>
      <c r="J30" s="16"/>
      <c r="K30" s="16"/>
      <c r="L30" s="16">
        <v>71965.46</v>
      </c>
      <c r="M30" s="16"/>
      <c r="N30" s="16"/>
      <c r="O30" s="16"/>
      <c r="P30" s="22"/>
      <c r="Q30" s="16"/>
      <c r="R30" s="16"/>
      <c r="S30" s="16"/>
      <c r="T30" s="16"/>
      <c r="U30" s="16"/>
      <c r="V30" s="16"/>
      <c r="W30" s="16"/>
    </row>
    <row r="31" ht="18.75" customHeight="1" spans="1:23">
      <c r="A31" s="8" t="s">
        <v>56</v>
      </c>
      <c r="B31" s="8" t="s">
        <v>199</v>
      </c>
      <c r="C31" s="9" t="s">
        <v>200</v>
      </c>
      <c r="D31" s="8" t="s">
        <v>97</v>
      </c>
      <c r="E31" s="8" t="s">
        <v>98</v>
      </c>
      <c r="F31" s="8" t="s">
        <v>205</v>
      </c>
      <c r="G31" s="8" t="s">
        <v>206</v>
      </c>
      <c r="H31" s="16">
        <v>169087</v>
      </c>
      <c r="I31" s="16">
        <v>169087</v>
      </c>
      <c r="J31" s="16"/>
      <c r="K31" s="16"/>
      <c r="L31" s="16">
        <v>169087</v>
      </c>
      <c r="M31" s="16"/>
      <c r="N31" s="16"/>
      <c r="O31" s="16"/>
      <c r="P31" s="22"/>
      <c r="Q31" s="16"/>
      <c r="R31" s="16"/>
      <c r="S31" s="16"/>
      <c r="T31" s="16"/>
      <c r="U31" s="16"/>
      <c r="V31" s="16"/>
      <c r="W31" s="16"/>
    </row>
    <row r="32" ht="18.75" customHeight="1" spans="1:23">
      <c r="A32" s="8" t="s">
        <v>56</v>
      </c>
      <c r="B32" s="8" t="s">
        <v>199</v>
      </c>
      <c r="C32" s="9" t="s">
        <v>200</v>
      </c>
      <c r="D32" s="8" t="s">
        <v>97</v>
      </c>
      <c r="E32" s="8" t="s">
        <v>98</v>
      </c>
      <c r="F32" s="8" t="s">
        <v>205</v>
      </c>
      <c r="G32" s="8" t="s">
        <v>206</v>
      </c>
      <c r="H32" s="16">
        <v>1919080</v>
      </c>
      <c r="I32" s="16">
        <v>1919080</v>
      </c>
      <c r="J32" s="16"/>
      <c r="K32" s="16"/>
      <c r="L32" s="16">
        <v>1919080</v>
      </c>
      <c r="M32" s="16"/>
      <c r="N32" s="16"/>
      <c r="O32" s="16"/>
      <c r="P32" s="22"/>
      <c r="Q32" s="16"/>
      <c r="R32" s="16"/>
      <c r="S32" s="16"/>
      <c r="T32" s="16"/>
      <c r="U32" s="16"/>
      <c r="V32" s="16"/>
      <c r="W32" s="16"/>
    </row>
    <row r="33" ht="18.75" customHeight="1" spans="1:23">
      <c r="A33" s="8" t="s">
        <v>56</v>
      </c>
      <c r="B33" s="8" t="s">
        <v>199</v>
      </c>
      <c r="C33" s="9" t="s">
        <v>200</v>
      </c>
      <c r="D33" s="8" t="s">
        <v>99</v>
      </c>
      <c r="E33" s="8" t="s">
        <v>100</v>
      </c>
      <c r="F33" s="8" t="s">
        <v>207</v>
      </c>
      <c r="G33" s="8" t="s">
        <v>208</v>
      </c>
      <c r="H33" s="16">
        <v>1593572.58</v>
      </c>
      <c r="I33" s="16">
        <v>1593572.58</v>
      </c>
      <c r="J33" s="16"/>
      <c r="K33" s="16"/>
      <c r="L33" s="16">
        <v>1593572.58</v>
      </c>
      <c r="M33" s="16"/>
      <c r="N33" s="16"/>
      <c r="O33" s="16"/>
      <c r="P33" s="22"/>
      <c r="Q33" s="16"/>
      <c r="R33" s="16"/>
      <c r="S33" s="16"/>
      <c r="T33" s="16"/>
      <c r="U33" s="16"/>
      <c r="V33" s="16"/>
      <c r="W33" s="16"/>
    </row>
    <row r="34" ht="18.75" customHeight="1" spans="1:23">
      <c r="A34" s="8" t="s">
        <v>56</v>
      </c>
      <c r="B34" s="8" t="s">
        <v>199</v>
      </c>
      <c r="C34" s="9" t="s">
        <v>200</v>
      </c>
      <c r="D34" s="8" t="s">
        <v>101</v>
      </c>
      <c r="E34" s="8" t="s">
        <v>102</v>
      </c>
      <c r="F34" s="8" t="s">
        <v>168</v>
      </c>
      <c r="G34" s="8" t="s">
        <v>169</v>
      </c>
      <c r="H34" s="16">
        <v>95953.59</v>
      </c>
      <c r="I34" s="16">
        <v>95953.59</v>
      </c>
      <c r="J34" s="16"/>
      <c r="K34" s="16"/>
      <c r="L34" s="16">
        <v>95953.59</v>
      </c>
      <c r="M34" s="16"/>
      <c r="N34" s="16"/>
      <c r="O34" s="16"/>
      <c r="P34" s="22"/>
      <c r="Q34" s="16"/>
      <c r="R34" s="16"/>
      <c r="S34" s="16"/>
      <c r="T34" s="16"/>
      <c r="U34" s="16"/>
      <c r="V34" s="16"/>
      <c r="W34" s="16"/>
    </row>
    <row r="35" ht="18.75" customHeight="1" spans="1:23">
      <c r="A35" s="8" t="s">
        <v>56</v>
      </c>
      <c r="B35" s="8" t="s">
        <v>209</v>
      </c>
      <c r="C35" s="9" t="s">
        <v>210</v>
      </c>
      <c r="D35" s="8" t="s">
        <v>93</v>
      </c>
      <c r="E35" s="8" t="s">
        <v>94</v>
      </c>
      <c r="F35" s="8" t="s">
        <v>160</v>
      </c>
      <c r="G35" s="8" t="s">
        <v>161</v>
      </c>
      <c r="H35" s="16">
        <v>2202000</v>
      </c>
      <c r="I35" s="16">
        <v>2202000</v>
      </c>
      <c r="J35" s="16"/>
      <c r="K35" s="16"/>
      <c r="L35" s="16">
        <v>2202000</v>
      </c>
      <c r="M35" s="16"/>
      <c r="N35" s="16"/>
      <c r="O35" s="16"/>
      <c r="P35" s="22"/>
      <c r="Q35" s="16"/>
      <c r="R35" s="16"/>
      <c r="S35" s="16"/>
      <c r="T35" s="16"/>
      <c r="U35" s="16"/>
      <c r="V35" s="16"/>
      <c r="W35" s="16"/>
    </row>
    <row r="36" ht="18.75" customHeight="1" spans="1:23">
      <c r="A36" s="8" t="s">
        <v>56</v>
      </c>
      <c r="B36" s="8" t="s">
        <v>211</v>
      </c>
      <c r="C36" s="9" t="s">
        <v>212</v>
      </c>
      <c r="D36" s="8" t="s">
        <v>93</v>
      </c>
      <c r="E36" s="8" t="s">
        <v>94</v>
      </c>
      <c r="F36" s="8" t="s">
        <v>195</v>
      </c>
      <c r="G36" s="8" t="s">
        <v>196</v>
      </c>
      <c r="H36" s="16">
        <v>491085.36</v>
      </c>
      <c r="I36" s="16">
        <v>491085.36</v>
      </c>
      <c r="J36" s="16"/>
      <c r="K36" s="16"/>
      <c r="L36" s="16">
        <v>491085.36</v>
      </c>
      <c r="M36" s="16"/>
      <c r="N36" s="16"/>
      <c r="O36" s="16"/>
      <c r="P36" s="22"/>
      <c r="Q36" s="16"/>
      <c r="R36" s="16"/>
      <c r="S36" s="16"/>
      <c r="T36" s="16"/>
      <c r="U36" s="16"/>
      <c r="V36" s="16"/>
      <c r="W36" s="16"/>
    </row>
    <row r="37" ht="18.75" customHeight="1" spans="1:23">
      <c r="A37" s="8" t="s">
        <v>56</v>
      </c>
      <c r="B37" s="8" t="s">
        <v>211</v>
      </c>
      <c r="C37" s="9" t="s">
        <v>212</v>
      </c>
      <c r="D37" s="8" t="s">
        <v>93</v>
      </c>
      <c r="E37" s="8" t="s">
        <v>94</v>
      </c>
      <c r="F37" s="8" t="s">
        <v>195</v>
      </c>
      <c r="G37" s="8" t="s">
        <v>196</v>
      </c>
      <c r="H37" s="16">
        <v>408171.6</v>
      </c>
      <c r="I37" s="16">
        <v>408171.6</v>
      </c>
      <c r="J37" s="16"/>
      <c r="K37" s="16"/>
      <c r="L37" s="16">
        <v>408171.6</v>
      </c>
      <c r="M37" s="16"/>
      <c r="N37" s="16"/>
      <c r="O37" s="16"/>
      <c r="P37" s="22"/>
      <c r="Q37" s="16"/>
      <c r="R37" s="16"/>
      <c r="S37" s="16"/>
      <c r="T37" s="16"/>
      <c r="U37" s="16"/>
      <c r="V37" s="16"/>
      <c r="W37" s="16"/>
    </row>
    <row r="38" ht="18.75" customHeight="1" spans="1:23">
      <c r="A38" s="11" t="s">
        <v>32</v>
      </c>
      <c r="B38" s="11"/>
      <c r="C38" s="11"/>
      <c r="D38" s="11"/>
      <c r="E38" s="11"/>
      <c r="F38" s="11"/>
      <c r="G38" s="11"/>
      <c r="H38" s="16">
        <v>151745569.34</v>
      </c>
      <c r="I38" s="16">
        <v>22805557.05</v>
      </c>
      <c r="J38" s="16"/>
      <c r="K38" s="16"/>
      <c r="L38" s="16">
        <v>22805557.05</v>
      </c>
      <c r="M38" s="16"/>
      <c r="N38" s="16"/>
      <c r="O38" s="16"/>
      <c r="P38" s="16"/>
      <c r="Q38" s="16"/>
      <c r="R38" s="16">
        <v>128940012.29</v>
      </c>
      <c r="S38" s="16">
        <v>128940012.29</v>
      </c>
      <c r="T38" s="16"/>
      <c r="U38" s="16"/>
      <c r="V38" s="16"/>
      <c r="W38" s="16"/>
    </row>
  </sheetData>
  <mergeCells count="30">
    <mergeCell ref="A2:W2"/>
    <mergeCell ref="A3:G3"/>
    <mergeCell ref="I4:W4"/>
    <mergeCell ref="I5:M5"/>
    <mergeCell ref="N5:P5"/>
    <mergeCell ref="R5:W5"/>
    <mergeCell ref="A38:G3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1"/>
  <sheetViews>
    <sheetView showZeros="0" workbookViewId="0">
      <pane ySplit="1" topLeftCell="A2" activePane="bottomLeft" state="frozen"/>
      <selection/>
      <selection pane="bottomLeft" activeCell="A9" sqref="$A9:$XFD13"/>
    </sheetView>
  </sheetViews>
  <sheetFormatPr defaultColWidth="8.85" defaultRowHeight="15" customHeight="1"/>
  <cols>
    <col min="1" max="4" width="28.575" customWidth="1"/>
    <col min="5" max="8" width="22.2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213</v>
      </c>
    </row>
    <row r="2" ht="45" customHeight="1" spans="1:23">
      <c r="A2" s="3" t="s">
        <v>214</v>
      </c>
      <c r="B2" s="3"/>
      <c r="C2" s="3"/>
      <c r="D2" s="3"/>
      <c r="E2" s="3"/>
      <c r="F2" s="3"/>
      <c r="G2" s="3"/>
      <c r="H2" s="3"/>
      <c r="I2" s="3"/>
      <c r="J2" s="3"/>
      <c r="K2" s="3"/>
      <c r="L2" s="3"/>
      <c r="M2" s="3"/>
      <c r="N2" s="50"/>
      <c r="O2" s="50"/>
      <c r="P2" s="50"/>
      <c r="Q2" s="50"/>
      <c r="R2" s="50"/>
      <c r="S2" s="50"/>
      <c r="T2" s="50"/>
      <c r="U2" s="50"/>
      <c r="V2" s="50"/>
      <c r="W2" s="50"/>
    </row>
    <row r="3" ht="18.75" customHeight="1" spans="1:23">
      <c r="A3" s="4" t="str">
        <f>"单位名称："&amp;"元江哈尼族彝族傣族自治县人民医院"</f>
        <v>单位名称：元江哈尼族彝族傣族自治县人民医院</v>
      </c>
      <c r="B3" s="4"/>
      <c r="C3" s="4"/>
      <c r="D3" s="4"/>
      <c r="E3" s="4"/>
      <c r="F3" s="4"/>
      <c r="G3" s="4"/>
      <c r="H3" s="4"/>
      <c r="I3" s="51"/>
      <c r="J3" s="51"/>
      <c r="K3" s="51"/>
      <c r="L3" s="51"/>
      <c r="M3" s="51"/>
      <c r="N3" s="5"/>
      <c r="O3" s="5"/>
      <c r="P3" s="5"/>
      <c r="Q3" s="5"/>
      <c r="R3" s="5"/>
      <c r="S3" s="5"/>
      <c r="T3" s="5"/>
      <c r="U3" s="5"/>
      <c r="V3" s="5"/>
      <c r="W3" s="5" t="s">
        <v>29</v>
      </c>
    </row>
    <row r="4" ht="18.75" customHeight="1" spans="1:23">
      <c r="A4" s="12" t="s">
        <v>215</v>
      </c>
      <c r="B4" s="12" t="s">
        <v>139</v>
      </c>
      <c r="C4" s="12" t="s">
        <v>140</v>
      </c>
      <c r="D4" s="12" t="s">
        <v>216</v>
      </c>
      <c r="E4" s="12" t="s">
        <v>141</v>
      </c>
      <c r="F4" s="12" t="s">
        <v>142</v>
      </c>
      <c r="G4" s="12" t="s">
        <v>217</v>
      </c>
      <c r="H4" s="12" t="s">
        <v>144</v>
      </c>
      <c r="I4" s="28" t="s">
        <v>32</v>
      </c>
      <c r="J4" s="28" t="s">
        <v>218</v>
      </c>
      <c r="K4" s="12"/>
      <c r="L4" s="12"/>
      <c r="M4" s="12"/>
      <c r="N4" s="12" t="s">
        <v>146</v>
      </c>
      <c r="O4" s="12"/>
      <c r="P4" s="12"/>
      <c r="Q4" s="12" t="s">
        <v>38</v>
      </c>
      <c r="R4" s="12" t="s">
        <v>62</v>
      </c>
      <c r="S4" s="12"/>
      <c r="T4" s="12"/>
      <c r="U4" s="12"/>
      <c r="V4" s="12"/>
      <c r="W4" s="12"/>
    </row>
    <row r="5" ht="18.75" customHeight="1" spans="1:23">
      <c r="A5" s="12"/>
      <c r="B5" s="12"/>
      <c r="C5" s="12"/>
      <c r="D5" s="12"/>
      <c r="E5" s="12"/>
      <c r="F5" s="12"/>
      <c r="G5" s="12"/>
      <c r="H5" s="12"/>
      <c r="I5" s="28" t="s">
        <v>147</v>
      </c>
      <c r="J5" s="28"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28"/>
      <c r="J6" s="28"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28"/>
      <c r="J7" s="28" t="s">
        <v>34</v>
      </c>
      <c r="K7" s="12" t="s">
        <v>219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7" customHeight="1" spans="1:23">
      <c r="A9" s="8"/>
      <c r="B9" s="8"/>
      <c r="C9" s="9" t="s">
        <v>220</v>
      </c>
      <c r="D9" s="8"/>
      <c r="E9" s="8"/>
      <c r="F9" s="8"/>
      <c r="G9" s="8"/>
      <c r="H9" s="8"/>
      <c r="I9" s="10">
        <v>11282700</v>
      </c>
      <c r="J9" s="10">
        <v>11282700</v>
      </c>
      <c r="K9" s="10">
        <v>11282700</v>
      </c>
      <c r="L9" s="10"/>
      <c r="M9" s="10"/>
      <c r="N9" s="10"/>
      <c r="O9" s="10"/>
      <c r="P9" s="10"/>
      <c r="Q9" s="10"/>
      <c r="R9" s="10"/>
      <c r="S9" s="10"/>
      <c r="T9" s="10"/>
      <c r="U9" s="10"/>
      <c r="V9" s="10"/>
      <c r="W9" s="10"/>
    </row>
    <row r="10" ht="27" customHeight="1" spans="1:23">
      <c r="A10" s="8" t="s">
        <v>221</v>
      </c>
      <c r="B10" s="8" t="s">
        <v>222</v>
      </c>
      <c r="C10" s="9" t="s">
        <v>220</v>
      </c>
      <c r="D10" s="8" t="s">
        <v>56</v>
      </c>
      <c r="E10" s="8" t="s">
        <v>89</v>
      </c>
      <c r="F10" s="8" t="s">
        <v>90</v>
      </c>
      <c r="G10" s="8" t="s">
        <v>223</v>
      </c>
      <c r="H10" s="8" t="s">
        <v>224</v>
      </c>
      <c r="I10" s="10">
        <v>1745900</v>
      </c>
      <c r="J10" s="10">
        <v>1745900</v>
      </c>
      <c r="K10" s="10">
        <v>1745900</v>
      </c>
      <c r="L10" s="10"/>
      <c r="M10" s="10"/>
      <c r="N10" s="10"/>
      <c r="O10" s="10"/>
      <c r="P10" s="10"/>
      <c r="Q10" s="10"/>
      <c r="R10" s="10"/>
      <c r="S10" s="10"/>
      <c r="T10" s="10"/>
      <c r="U10" s="10"/>
      <c r="V10" s="10"/>
      <c r="W10" s="10"/>
    </row>
    <row r="11" ht="27" customHeight="1" spans="1:23">
      <c r="A11" s="8" t="s">
        <v>221</v>
      </c>
      <c r="B11" s="8" t="s">
        <v>222</v>
      </c>
      <c r="C11" s="9" t="s">
        <v>220</v>
      </c>
      <c r="D11" s="8" t="s">
        <v>56</v>
      </c>
      <c r="E11" s="8" t="s">
        <v>89</v>
      </c>
      <c r="F11" s="8" t="s">
        <v>90</v>
      </c>
      <c r="G11" s="8" t="s">
        <v>223</v>
      </c>
      <c r="H11" s="8" t="s">
        <v>224</v>
      </c>
      <c r="I11" s="10">
        <v>9536800</v>
      </c>
      <c r="J11" s="10">
        <v>9536800</v>
      </c>
      <c r="K11" s="10">
        <v>9536800</v>
      </c>
      <c r="L11" s="10"/>
      <c r="M11" s="10"/>
      <c r="N11" s="10"/>
      <c r="O11" s="10"/>
      <c r="P11" s="22"/>
      <c r="Q11" s="10"/>
      <c r="R11" s="10"/>
      <c r="S11" s="10"/>
      <c r="T11" s="10"/>
      <c r="U11" s="10"/>
      <c r="V11" s="10"/>
      <c r="W11" s="10"/>
    </row>
    <row r="12" ht="27" customHeight="1" spans="1:23">
      <c r="A12" s="22"/>
      <c r="B12" s="22"/>
      <c r="C12" s="9" t="s">
        <v>225</v>
      </c>
      <c r="D12" s="22"/>
      <c r="E12" s="22"/>
      <c r="F12" s="22"/>
      <c r="G12" s="22"/>
      <c r="H12" s="22"/>
      <c r="I12" s="10">
        <v>368138.78</v>
      </c>
      <c r="J12" s="10">
        <v>368138.78</v>
      </c>
      <c r="K12" s="10">
        <v>368138.78</v>
      </c>
      <c r="L12" s="10"/>
      <c r="M12" s="10"/>
      <c r="N12" s="10"/>
      <c r="O12" s="10"/>
      <c r="P12" s="22"/>
      <c r="Q12" s="10"/>
      <c r="R12" s="10"/>
      <c r="S12" s="10"/>
      <c r="T12" s="10"/>
      <c r="U12" s="10"/>
      <c r="V12" s="10"/>
      <c r="W12" s="10"/>
    </row>
    <row r="13" ht="27" customHeight="1" spans="1:23">
      <c r="A13" s="8" t="s">
        <v>226</v>
      </c>
      <c r="B13" s="8" t="s">
        <v>227</v>
      </c>
      <c r="C13" s="9" t="s">
        <v>225</v>
      </c>
      <c r="D13" s="8" t="s">
        <v>56</v>
      </c>
      <c r="E13" s="8" t="s">
        <v>83</v>
      </c>
      <c r="F13" s="8" t="s">
        <v>84</v>
      </c>
      <c r="G13" s="8" t="s">
        <v>228</v>
      </c>
      <c r="H13" s="8" t="s">
        <v>229</v>
      </c>
      <c r="I13" s="10">
        <v>368138.78</v>
      </c>
      <c r="J13" s="10">
        <v>368138.78</v>
      </c>
      <c r="K13" s="10">
        <v>368138.78</v>
      </c>
      <c r="L13" s="10"/>
      <c r="M13" s="10"/>
      <c r="N13" s="10"/>
      <c r="O13" s="10"/>
      <c r="P13" s="22"/>
      <c r="Q13" s="10"/>
      <c r="R13" s="10"/>
      <c r="S13" s="10"/>
      <c r="T13" s="10"/>
      <c r="U13" s="10"/>
      <c r="V13" s="10"/>
      <c r="W13" s="10"/>
    </row>
    <row r="14" ht="18.75" customHeight="1" spans="1:23">
      <c r="A14" s="22"/>
      <c r="B14" s="22"/>
      <c r="C14" s="9" t="s">
        <v>230</v>
      </c>
      <c r="D14" s="22"/>
      <c r="E14" s="22"/>
      <c r="F14" s="22"/>
      <c r="G14" s="22"/>
      <c r="H14" s="22"/>
      <c r="I14" s="10">
        <v>60759600</v>
      </c>
      <c r="J14" s="10"/>
      <c r="K14" s="10"/>
      <c r="L14" s="10"/>
      <c r="M14" s="10"/>
      <c r="N14" s="10"/>
      <c r="O14" s="10"/>
      <c r="P14" s="22"/>
      <c r="Q14" s="10"/>
      <c r="R14" s="10">
        <v>60759600</v>
      </c>
      <c r="S14" s="10">
        <v>60759600</v>
      </c>
      <c r="T14" s="10"/>
      <c r="U14" s="10"/>
      <c r="V14" s="10"/>
      <c r="W14" s="10"/>
    </row>
    <row r="15" ht="18.75" customHeight="1" spans="1:23">
      <c r="A15" s="8" t="s">
        <v>221</v>
      </c>
      <c r="B15" s="8" t="s">
        <v>231</v>
      </c>
      <c r="C15" s="9" t="s">
        <v>230</v>
      </c>
      <c r="D15" s="8" t="s">
        <v>56</v>
      </c>
      <c r="E15" s="8" t="s">
        <v>93</v>
      </c>
      <c r="F15" s="8" t="s">
        <v>94</v>
      </c>
      <c r="G15" s="8" t="s">
        <v>232</v>
      </c>
      <c r="H15" s="8" t="s">
        <v>233</v>
      </c>
      <c r="I15" s="10">
        <v>1550000</v>
      </c>
      <c r="J15" s="10"/>
      <c r="K15" s="10"/>
      <c r="L15" s="10"/>
      <c r="M15" s="10"/>
      <c r="N15" s="10"/>
      <c r="O15" s="10"/>
      <c r="P15" s="22"/>
      <c r="Q15" s="10"/>
      <c r="R15" s="10">
        <v>1550000</v>
      </c>
      <c r="S15" s="10">
        <v>1550000</v>
      </c>
      <c r="T15" s="10"/>
      <c r="U15" s="10"/>
      <c r="V15" s="10"/>
      <c r="W15" s="10"/>
    </row>
    <row r="16" ht="18.75" customHeight="1" spans="1:23">
      <c r="A16" s="8" t="s">
        <v>221</v>
      </c>
      <c r="B16" s="8" t="s">
        <v>231</v>
      </c>
      <c r="C16" s="9" t="s">
        <v>230</v>
      </c>
      <c r="D16" s="8" t="s">
        <v>56</v>
      </c>
      <c r="E16" s="8" t="s">
        <v>93</v>
      </c>
      <c r="F16" s="8" t="s">
        <v>94</v>
      </c>
      <c r="G16" s="8" t="s">
        <v>234</v>
      </c>
      <c r="H16" s="8" t="s">
        <v>235</v>
      </c>
      <c r="I16" s="10">
        <v>1915100</v>
      </c>
      <c r="J16" s="10"/>
      <c r="K16" s="10"/>
      <c r="L16" s="10"/>
      <c r="M16" s="10"/>
      <c r="N16" s="10"/>
      <c r="O16" s="10"/>
      <c r="P16" s="22"/>
      <c r="Q16" s="10"/>
      <c r="R16" s="10">
        <v>1915100</v>
      </c>
      <c r="S16" s="10">
        <v>1915100</v>
      </c>
      <c r="T16" s="10"/>
      <c r="U16" s="10"/>
      <c r="V16" s="10"/>
      <c r="W16" s="10"/>
    </row>
    <row r="17" ht="18.75" customHeight="1" spans="1:23">
      <c r="A17" s="8" t="s">
        <v>221</v>
      </c>
      <c r="B17" s="8" t="s">
        <v>231</v>
      </c>
      <c r="C17" s="9" t="s">
        <v>230</v>
      </c>
      <c r="D17" s="8" t="s">
        <v>56</v>
      </c>
      <c r="E17" s="8" t="s">
        <v>93</v>
      </c>
      <c r="F17" s="8" t="s">
        <v>94</v>
      </c>
      <c r="G17" s="8" t="s">
        <v>183</v>
      </c>
      <c r="H17" s="8" t="s">
        <v>184</v>
      </c>
      <c r="I17" s="10">
        <v>160000</v>
      </c>
      <c r="J17" s="10"/>
      <c r="K17" s="10"/>
      <c r="L17" s="10"/>
      <c r="M17" s="10"/>
      <c r="N17" s="10"/>
      <c r="O17" s="10"/>
      <c r="P17" s="22"/>
      <c r="Q17" s="10"/>
      <c r="R17" s="10">
        <v>160000</v>
      </c>
      <c r="S17" s="10">
        <v>160000</v>
      </c>
      <c r="T17" s="10"/>
      <c r="U17" s="10"/>
      <c r="V17" s="10"/>
      <c r="W17" s="10"/>
    </row>
    <row r="18" ht="18.75" customHeight="1" spans="1:23">
      <c r="A18" s="8" t="s">
        <v>221</v>
      </c>
      <c r="B18" s="8" t="s">
        <v>231</v>
      </c>
      <c r="C18" s="9" t="s">
        <v>230</v>
      </c>
      <c r="D18" s="8" t="s">
        <v>56</v>
      </c>
      <c r="E18" s="8" t="s">
        <v>93</v>
      </c>
      <c r="F18" s="8" t="s">
        <v>94</v>
      </c>
      <c r="G18" s="8" t="s">
        <v>183</v>
      </c>
      <c r="H18" s="8" t="s">
        <v>184</v>
      </c>
      <c r="I18" s="10">
        <v>3500000</v>
      </c>
      <c r="J18" s="10"/>
      <c r="K18" s="10"/>
      <c r="L18" s="10"/>
      <c r="M18" s="10"/>
      <c r="N18" s="10"/>
      <c r="O18" s="10"/>
      <c r="P18" s="22"/>
      <c r="Q18" s="10"/>
      <c r="R18" s="10">
        <v>3500000</v>
      </c>
      <c r="S18" s="10">
        <v>3500000</v>
      </c>
      <c r="T18" s="10"/>
      <c r="U18" s="10"/>
      <c r="V18" s="10"/>
      <c r="W18" s="10"/>
    </row>
    <row r="19" ht="18.75" customHeight="1" spans="1:23">
      <c r="A19" s="8" t="s">
        <v>221</v>
      </c>
      <c r="B19" s="8" t="s">
        <v>231</v>
      </c>
      <c r="C19" s="9" t="s">
        <v>230</v>
      </c>
      <c r="D19" s="8" t="s">
        <v>56</v>
      </c>
      <c r="E19" s="8" t="s">
        <v>93</v>
      </c>
      <c r="F19" s="8" t="s">
        <v>94</v>
      </c>
      <c r="G19" s="8" t="s">
        <v>183</v>
      </c>
      <c r="H19" s="8" t="s">
        <v>184</v>
      </c>
      <c r="I19" s="10">
        <v>150000</v>
      </c>
      <c r="J19" s="10"/>
      <c r="K19" s="10"/>
      <c r="L19" s="10"/>
      <c r="M19" s="10"/>
      <c r="N19" s="10"/>
      <c r="O19" s="10"/>
      <c r="P19" s="22"/>
      <c r="Q19" s="10"/>
      <c r="R19" s="10">
        <v>150000</v>
      </c>
      <c r="S19" s="10">
        <v>150000</v>
      </c>
      <c r="T19" s="10"/>
      <c r="U19" s="10"/>
      <c r="V19" s="10"/>
      <c r="W19" s="10"/>
    </row>
    <row r="20" ht="18.75" customHeight="1" spans="1:23">
      <c r="A20" s="8" t="s">
        <v>221</v>
      </c>
      <c r="B20" s="8" t="s">
        <v>231</v>
      </c>
      <c r="C20" s="9" t="s">
        <v>230</v>
      </c>
      <c r="D20" s="8" t="s">
        <v>56</v>
      </c>
      <c r="E20" s="8" t="s">
        <v>93</v>
      </c>
      <c r="F20" s="8" t="s">
        <v>94</v>
      </c>
      <c r="G20" s="8" t="s">
        <v>183</v>
      </c>
      <c r="H20" s="8" t="s">
        <v>184</v>
      </c>
      <c r="I20" s="10">
        <v>600000</v>
      </c>
      <c r="J20" s="10"/>
      <c r="K20" s="10"/>
      <c r="L20" s="10"/>
      <c r="M20" s="10"/>
      <c r="N20" s="10"/>
      <c r="O20" s="10"/>
      <c r="P20" s="22"/>
      <c r="Q20" s="10"/>
      <c r="R20" s="10">
        <v>600000</v>
      </c>
      <c r="S20" s="10">
        <v>600000</v>
      </c>
      <c r="T20" s="10"/>
      <c r="U20" s="10"/>
      <c r="V20" s="10"/>
      <c r="W20" s="10"/>
    </row>
    <row r="21" ht="18.75" customHeight="1" spans="1:23">
      <c r="A21" s="8" t="s">
        <v>221</v>
      </c>
      <c r="B21" s="8" t="s">
        <v>231</v>
      </c>
      <c r="C21" s="9" t="s">
        <v>230</v>
      </c>
      <c r="D21" s="8" t="s">
        <v>56</v>
      </c>
      <c r="E21" s="8" t="s">
        <v>93</v>
      </c>
      <c r="F21" s="8" t="s">
        <v>94</v>
      </c>
      <c r="G21" s="8" t="s">
        <v>187</v>
      </c>
      <c r="H21" s="8" t="s">
        <v>188</v>
      </c>
      <c r="I21" s="10">
        <v>296000</v>
      </c>
      <c r="J21" s="10"/>
      <c r="K21" s="10"/>
      <c r="L21" s="10"/>
      <c r="M21" s="10"/>
      <c r="N21" s="10"/>
      <c r="O21" s="10"/>
      <c r="P21" s="22"/>
      <c r="Q21" s="10"/>
      <c r="R21" s="10">
        <v>296000</v>
      </c>
      <c r="S21" s="10">
        <v>296000</v>
      </c>
      <c r="T21" s="10"/>
      <c r="U21" s="10"/>
      <c r="V21" s="10"/>
      <c r="W21" s="10"/>
    </row>
    <row r="22" ht="18.75" customHeight="1" spans="1:23">
      <c r="A22" s="8" t="s">
        <v>221</v>
      </c>
      <c r="B22" s="8" t="s">
        <v>231</v>
      </c>
      <c r="C22" s="9" t="s">
        <v>230</v>
      </c>
      <c r="D22" s="8" t="s">
        <v>56</v>
      </c>
      <c r="E22" s="8" t="s">
        <v>93</v>
      </c>
      <c r="F22" s="8" t="s">
        <v>94</v>
      </c>
      <c r="G22" s="8" t="s">
        <v>187</v>
      </c>
      <c r="H22" s="8" t="s">
        <v>188</v>
      </c>
      <c r="I22" s="10">
        <v>21430000</v>
      </c>
      <c r="J22" s="10"/>
      <c r="K22" s="10"/>
      <c r="L22" s="10"/>
      <c r="M22" s="10"/>
      <c r="N22" s="10"/>
      <c r="O22" s="10"/>
      <c r="P22" s="22"/>
      <c r="Q22" s="10"/>
      <c r="R22" s="10">
        <v>21430000</v>
      </c>
      <c r="S22" s="10">
        <v>21430000</v>
      </c>
      <c r="T22" s="10"/>
      <c r="U22" s="10"/>
      <c r="V22" s="10"/>
      <c r="W22" s="10"/>
    </row>
    <row r="23" ht="18.75" customHeight="1" spans="1:23">
      <c r="A23" s="8" t="s">
        <v>221</v>
      </c>
      <c r="B23" s="8" t="s">
        <v>231</v>
      </c>
      <c r="C23" s="9" t="s">
        <v>230</v>
      </c>
      <c r="D23" s="8" t="s">
        <v>56</v>
      </c>
      <c r="E23" s="8" t="s">
        <v>93</v>
      </c>
      <c r="F23" s="8" t="s">
        <v>94</v>
      </c>
      <c r="G23" s="8" t="s">
        <v>187</v>
      </c>
      <c r="H23" s="8" t="s">
        <v>188</v>
      </c>
      <c r="I23" s="10">
        <v>9820000</v>
      </c>
      <c r="J23" s="10"/>
      <c r="K23" s="10"/>
      <c r="L23" s="10"/>
      <c r="M23" s="10"/>
      <c r="N23" s="10"/>
      <c r="O23" s="10"/>
      <c r="P23" s="22"/>
      <c r="Q23" s="10"/>
      <c r="R23" s="10">
        <v>9820000</v>
      </c>
      <c r="S23" s="10">
        <v>9820000</v>
      </c>
      <c r="T23" s="10"/>
      <c r="U23" s="10"/>
      <c r="V23" s="10"/>
      <c r="W23" s="10"/>
    </row>
    <row r="24" ht="18.75" customHeight="1" spans="1:23">
      <c r="A24" s="8" t="s">
        <v>221</v>
      </c>
      <c r="B24" s="8" t="s">
        <v>231</v>
      </c>
      <c r="C24" s="9" t="s">
        <v>230</v>
      </c>
      <c r="D24" s="8" t="s">
        <v>56</v>
      </c>
      <c r="E24" s="8" t="s">
        <v>93</v>
      </c>
      <c r="F24" s="8" t="s">
        <v>94</v>
      </c>
      <c r="G24" s="8" t="s">
        <v>236</v>
      </c>
      <c r="H24" s="8" t="s">
        <v>237</v>
      </c>
      <c r="I24" s="10">
        <v>54000</v>
      </c>
      <c r="J24" s="10"/>
      <c r="K24" s="10"/>
      <c r="L24" s="10"/>
      <c r="M24" s="10"/>
      <c r="N24" s="10"/>
      <c r="O24" s="10"/>
      <c r="P24" s="22"/>
      <c r="Q24" s="10"/>
      <c r="R24" s="10">
        <v>54000</v>
      </c>
      <c r="S24" s="10">
        <v>54000</v>
      </c>
      <c r="T24" s="10"/>
      <c r="U24" s="10"/>
      <c r="V24" s="10"/>
      <c r="W24" s="10"/>
    </row>
    <row r="25" ht="18.75" customHeight="1" spans="1:23">
      <c r="A25" s="8" t="s">
        <v>221</v>
      </c>
      <c r="B25" s="8" t="s">
        <v>231</v>
      </c>
      <c r="C25" s="9" t="s">
        <v>230</v>
      </c>
      <c r="D25" s="8" t="s">
        <v>56</v>
      </c>
      <c r="E25" s="8" t="s">
        <v>93</v>
      </c>
      <c r="F25" s="8" t="s">
        <v>94</v>
      </c>
      <c r="G25" s="8" t="s">
        <v>236</v>
      </c>
      <c r="H25" s="8" t="s">
        <v>237</v>
      </c>
      <c r="I25" s="10">
        <v>90000</v>
      </c>
      <c r="J25" s="10"/>
      <c r="K25" s="10"/>
      <c r="L25" s="10"/>
      <c r="M25" s="10"/>
      <c r="N25" s="10"/>
      <c r="O25" s="10"/>
      <c r="P25" s="22"/>
      <c r="Q25" s="10"/>
      <c r="R25" s="10">
        <v>90000</v>
      </c>
      <c r="S25" s="10">
        <v>90000</v>
      </c>
      <c r="T25" s="10"/>
      <c r="U25" s="10"/>
      <c r="V25" s="10"/>
      <c r="W25" s="10"/>
    </row>
    <row r="26" ht="18.75" customHeight="1" spans="1:23">
      <c r="A26" s="8" t="s">
        <v>221</v>
      </c>
      <c r="B26" s="8" t="s">
        <v>231</v>
      </c>
      <c r="C26" s="9" t="s">
        <v>230</v>
      </c>
      <c r="D26" s="8" t="s">
        <v>56</v>
      </c>
      <c r="E26" s="8" t="s">
        <v>93</v>
      </c>
      <c r="F26" s="8" t="s">
        <v>94</v>
      </c>
      <c r="G26" s="8" t="s">
        <v>236</v>
      </c>
      <c r="H26" s="8" t="s">
        <v>237</v>
      </c>
      <c r="I26" s="10">
        <v>48000</v>
      </c>
      <c r="J26" s="10"/>
      <c r="K26" s="10"/>
      <c r="L26" s="10"/>
      <c r="M26" s="10"/>
      <c r="N26" s="10"/>
      <c r="O26" s="10"/>
      <c r="P26" s="22"/>
      <c r="Q26" s="10"/>
      <c r="R26" s="10">
        <v>48000</v>
      </c>
      <c r="S26" s="10">
        <v>48000</v>
      </c>
      <c r="T26" s="10"/>
      <c r="U26" s="10"/>
      <c r="V26" s="10"/>
      <c r="W26" s="10"/>
    </row>
    <row r="27" ht="18.75" customHeight="1" spans="1:23">
      <c r="A27" s="8" t="s">
        <v>221</v>
      </c>
      <c r="B27" s="8" t="s">
        <v>231</v>
      </c>
      <c r="C27" s="9" t="s">
        <v>230</v>
      </c>
      <c r="D27" s="8" t="s">
        <v>56</v>
      </c>
      <c r="E27" s="8" t="s">
        <v>93</v>
      </c>
      <c r="F27" s="8" t="s">
        <v>94</v>
      </c>
      <c r="G27" s="8" t="s">
        <v>156</v>
      </c>
      <c r="H27" s="8" t="s">
        <v>157</v>
      </c>
      <c r="I27" s="10">
        <v>10500</v>
      </c>
      <c r="J27" s="10"/>
      <c r="K27" s="10"/>
      <c r="L27" s="10"/>
      <c r="M27" s="10"/>
      <c r="N27" s="10"/>
      <c r="O27" s="10"/>
      <c r="P27" s="22"/>
      <c r="Q27" s="10"/>
      <c r="R27" s="10">
        <v>10500</v>
      </c>
      <c r="S27" s="10">
        <v>10500</v>
      </c>
      <c r="T27" s="10"/>
      <c r="U27" s="10"/>
      <c r="V27" s="10"/>
      <c r="W27" s="10"/>
    </row>
    <row r="28" ht="18.75" customHeight="1" spans="1:23">
      <c r="A28" s="8" t="s">
        <v>221</v>
      </c>
      <c r="B28" s="8" t="s">
        <v>231</v>
      </c>
      <c r="C28" s="9" t="s">
        <v>230</v>
      </c>
      <c r="D28" s="8" t="s">
        <v>56</v>
      </c>
      <c r="E28" s="8" t="s">
        <v>93</v>
      </c>
      <c r="F28" s="8" t="s">
        <v>94</v>
      </c>
      <c r="G28" s="8" t="s">
        <v>156</v>
      </c>
      <c r="H28" s="8" t="s">
        <v>157</v>
      </c>
      <c r="I28" s="10">
        <v>1200</v>
      </c>
      <c r="J28" s="10"/>
      <c r="K28" s="10"/>
      <c r="L28" s="10"/>
      <c r="M28" s="10"/>
      <c r="N28" s="10"/>
      <c r="O28" s="10"/>
      <c r="P28" s="22"/>
      <c r="Q28" s="10"/>
      <c r="R28" s="10">
        <v>1200</v>
      </c>
      <c r="S28" s="10">
        <v>1200</v>
      </c>
      <c r="T28" s="10"/>
      <c r="U28" s="10"/>
      <c r="V28" s="10"/>
      <c r="W28" s="10"/>
    </row>
    <row r="29" ht="18.75" customHeight="1" spans="1:23">
      <c r="A29" s="8" t="s">
        <v>221</v>
      </c>
      <c r="B29" s="8" t="s">
        <v>231</v>
      </c>
      <c r="C29" s="9" t="s">
        <v>230</v>
      </c>
      <c r="D29" s="8" t="s">
        <v>56</v>
      </c>
      <c r="E29" s="8" t="s">
        <v>93</v>
      </c>
      <c r="F29" s="8" t="s">
        <v>94</v>
      </c>
      <c r="G29" s="8" t="s">
        <v>156</v>
      </c>
      <c r="H29" s="8" t="s">
        <v>157</v>
      </c>
      <c r="I29" s="10">
        <v>1000000</v>
      </c>
      <c r="J29" s="10"/>
      <c r="K29" s="10"/>
      <c r="L29" s="10"/>
      <c r="M29" s="10"/>
      <c r="N29" s="10"/>
      <c r="O29" s="10"/>
      <c r="P29" s="22"/>
      <c r="Q29" s="10"/>
      <c r="R29" s="10">
        <v>1000000</v>
      </c>
      <c r="S29" s="10">
        <v>1000000</v>
      </c>
      <c r="T29" s="10"/>
      <c r="U29" s="10"/>
      <c r="V29" s="10"/>
      <c r="W29" s="10"/>
    </row>
    <row r="30" ht="18.75" customHeight="1" spans="1:23">
      <c r="A30" s="8" t="s">
        <v>221</v>
      </c>
      <c r="B30" s="8" t="s">
        <v>231</v>
      </c>
      <c r="C30" s="9" t="s">
        <v>230</v>
      </c>
      <c r="D30" s="8" t="s">
        <v>56</v>
      </c>
      <c r="E30" s="8" t="s">
        <v>93</v>
      </c>
      <c r="F30" s="8" t="s">
        <v>94</v>
      </c>
      <c r="G30" s="8" t="s">
        <v>156</v>
      </c>
      <c r="H30" s="8" t="s">
        <v>157</v>
      </c>
      <c r="I30" s="10">
        <v>3000000</v>
      </c>
      <c r="J30" s="10"/>
      <c r="K30" s="10"/>
      <c r="L30" s="10"/>
      <c r="M30" s="10"/>
      <c r="N30" s="10"/>
      <c r="O30" s="10"/>
      <c r="P30" s="22"/>
      <c r="Q30" s="10"/>
      <c r="R30" s="10">
        <v>3000000</v>
      </c>
      <c r="S30" s="10">
        <v>3000000</v>
      </c>
      <c r="T30" s="10"/>
      <c r="U30" s="10"/>
      <c r="V30" s="10"/>
      <c r="W30" s="10"/>
    </row>
    <row r="31" ht="18.75" customHeight="1" spans="1:23">
      <c r="A31" s="8" t="s">
        <v>221</v>
      </c>
      <c r="B31" s="8" t="s">
        <v>231</v>
      </c>
      <c r="C31" s="9" t="s">
        <v>230</v>
      </c>
      <c r="D31" s="8" t="s">
        <v>56</v>
      </c>
      <c r="E31" s="8" t="s">
        <v>93</v>
      </c>
      <c r="F31" s="8" t="s">
        <v>94</v>
      </c>
      <c r="G31" s="8" t="s">
        <v>156</v>
      </c>
      <c r="H31" s="8" t="s">
        <v>157</v>
      </c>
      <c r="I31" s="10">
        <v>680000</v>
      </c>
      <c r="J31" s="10"/>
      <c r="K31" s="10"/>
      <c r="L31" s="10"/>
      <c r="M31" s="10"/>
      <c r="N31" s="10"/>
      <c r="O31" s="10"/>
      <c r="P31" s="22"/>
      <c r="Q31" s="10"/>
      <c r="R31" s="10">
        <v>680000</v>
      </c>
      <c r="S31" s="10">
        <v>680000</v>
      </c>
      <c r="T31" s="10"/>
      <c r="U31" s="10"/>
      <c r="V31" s="10"/>
      <c r="W31" s="10"/>
    </row>
    <row r="32" ht="18.75" customHeight="1" spans="1:23">
      <c r="A32" s="8" t="s">
        <v>221</v>
      </c>
      <c r="B32" s="8" t="s">
        <v>231</v>
      </c>
      <c r="C32" s="9" t="s">
        <v>230</v>
      </c>
      <c r="D32" s="8" t="s">
        <v>56</v>
      </c>
      <c r="E32" s="8" t="s">
        <v>93</v>
      </c>
      <c r="F32" s="8" t="s">
        <v>94</v>
      </c>
      <c r="G32" s="8" t="s">
        <v>156</v>
      </c>
      <c r="H32" s="8" t="s">
        <v>157</v>
      </c>
      <c r="I32" s="10">
        <v>80000</v>
      </c>
      <c r="J32" s="10"/>
      <c r="K32" s="10"/>
      <c r="L32" s="10"/>
      <c r="M32" s="10"/>
      <c r="N32" s="10"/>
      <c r="O32" s="10"/>
      <c r="P32" s="22"/>
      <c r="Q32" s="10"/>
      <c r="R32" s="10">
        <v>80000</v>
      </c>
      <c r="S32" s="10">
        <v>80000</v>
      </c>
      <c r="T32" s="10"/>
      <c r="U32" s="10"/>
      <c r="V32" s="10"/>
      <c r="W32" s="10"/>
    </row>
    <row r="33" ht="18.75" customHeight="1" spans="1:23">
      <c r="A33" s="8" t="s">
        <v>221</v>
      </c>
      <c r="B33" s="8" t="s">
        <v>231</v>
      </c>
      <c r="C33" s="9" t="s">
        <v>230</v>
      </c>
      <c r="D33" s="8" t="s">
        <v>56</v>
      </c>
      <c r="E33" s="8" t="s">
        <v>93</v>
      </c>
      <c r="F33" s="8" t="s">
        <v>94</v>
      </c>
      <c r="G33" s="8" t="s">
        <v>238</v>
      </c>
      <c r="H33" s="8" t="s">
        <v>239</v>
      </c>
      <c r="I33" s="10">
        <v>2000000</v>
      </c>
      <c r="J33" s="10"/>
      <c r="K33" s="10"/>
      <c r="L33" s="10"/>
      <c r="M33" s="10"/>
      <c r="N33" s="10"/>
      <c r="O33" s="10"/>
      <c r="P33" s="22"/>
      <c r="Q33" s="10"/>
      <c r="R33" s="10">
        <v>2000000</v>
      </c>
      <c r="S33" s="10">
        <v>2000000</v>
      </c>
      <c r="T33" s="10"/>
      <c r="U33" s="10"/>
      <c r="V33" s="10"/>
      <c r="W33" s="10"/>
    </row>
    <row r="34" ht="18.75" customHeight="1" spans="1:23">
      <c r="A34" s="8" t="s">
        <v>221</v>
      </c>
      <c r="B34" s="8" t="s">
        <v>231</v>
      </c>
      <c r="C34" s="9" t="s">
        <v>230</v>
      </c>
      <c r="D34" s="8" t="s">
        <v>56</v>
      </c>
      <c r="E34" s="8" t="s">
        <v>93</v>
      </c>
      <c r="F34" s="8" t="s">
        <v>94</v>
      </c>
      <c r="G34" s="8" t="s">
        <v>240</v>
      </c>
      <c r="H34" s="8" t="s">
        <v>241</v>
      </c>
      <c r="I34" s="10">
        <v>396000</v>
      </c>
      <c r="J34" s="10"/>
      <c r="K34" s="10"/>
      <c r="L34" s="10"/>
      <c r="M34" s="10"/>
      <c r="N34" s="10"/>
      <c r="O34" s="10"/>
      <c r="P34" s="22"/>
      <c r="Q34" s="10"/>
      <c r="R34" s="10">
        <v>396000</v>
      </c>
      <c r="S34" s="10">
        <v>396000</v>
      </c>
      <c r="T34" s="10"/>
      <c r="U34" s="10"/>
      <c r="V34" s="10"/>
      <c r="W34" s="10"/>
    </row>
    <row r="35" ht="18.75" customHeight="1" spans="1:23">
      <c r="A35" s="8" t="s">
        <v>221</v>
      </c>
      <c r="B35" s="8" t="s">
        <v>231</v>
      </c>
      <c r="C35" s="9" t="s">
        <v>230</v>
      </c>
      <c r="D35" s="8" t="s">
        <v>56</v>
      </c>
      <c r="E35" s="8" t="s">
        <v>93</v>
      </c>
      <c r="F35" s="8" t="s">
        <v>94</v>
      </c>
      <c r="G35" s="8" t="s">
        <v>240</v>
      </c>
      <c r="H35" s="8" t="s">
        <v>241</v>
      </c>
      <c r="I35" s="10">
        <v>6000</v>
      </c>
      <c r="J35" s="10"/>
      <c r="K35" s="10"/>
      <c r="L35" s="10"/>
      <c r="M35" s="10"/>
      <c r="N35" s="10"/>
      <c r="O35" s="10"/>
      <c r="P35" s="22"/>
      <c r="Q35" s="10"/>
      <c r="R35" s="10">
        <v>6000</v>
      </c>
      <c r="S35" s="10">
        <v>6000</v>
      </c>
      <c r="T35" s="10"/>
      <c r="U35" s="10"/>
      <c r="V35" s="10"/>
      <c r="W35" s="10"/>
    </row>
    <row r="36" ht="18.75" customHeight="1" spans="1:23">
      <c r="A36" s="8" t="s">
        <v>221</v>
      </c>
      <c r="B36" s="8" t="s">
        <v>231</v>
      </c>
      <c r="C36" s="9" t="s">
        <v>230</v>
      </c>
      <c r="D36" s="8" t="s">
        <v>56</v>
      </c>
      <c r="E36" s="8" t="s">
        <v>93</v>
      </c>
      <c r="F36" s="8" t="s">
        <v>94</v>
      </c>
      <c r="G36" s="8" t="s">
        <v>240</v>
      </c>
      <c r="H36" s="8" t="s">
        <v>241</v>
      </c>
      <c r="I36" s="10">
        <v>300000</v>
      </c>
      <c r="J36" s="10"/>
      <c r="K36" s="10"/>
      <c r="L36" s="10"/>
      <c r="M36" s="10"/>
      <c r="N36" s="10"/>
      <c r="O36" s="10"/>
      <c r="P36" s="22"/>
      <c r="Q36" s="10"/>
      <c r="R36" s="10">
        <v>300000</v>
      </c>
      <c r="S36" s="10">
        <v>300000</v>
      </c>
      <c r="T36" s="10"/>
      <c r="U36" s="10"/>
      <c r="V36" s="10"/>
      <c r="W36" s="10"/>
    </row>
    <row r="37" ht="18.75" customHeight="1" spans="1:23">
      <c r="A37" s="8" t="s">
        <v>221</v>
      </c>
      <c r="B37" s="8" t="s">
        <v>231</v>
      </c>
      <c r="C37" s="9" t="s">
        <v>230</v>
      </c>
      <c r="D37" s="8" t="s">
        <v>56</v>
      </c>
      <c r="E37" s="8" t="s">
        <v>93</v>
      </c>
      <c r="F37" s="8" t="s">
        <v>94</v>
      </c>
      <c r="G37" s="8" t="s">
        <v>240</v>
      </c>
      <c r="H37" s="8" t="s">
        <v>241</v>
      </c>
      <c r="I37" s="10">
        <v>252600</v>
      </c>
      <c r="J37" s="10"/>
      <c r="K37" s="10"/>
      <c r="L37" s="10"/>
      <c r="M37" s="10"/>
      <c r="N37" s="10"/>
      <c r="O37" s="10"/>
      <c r="P37" s="22"/>
      <c r="Q37" s="10"/>
      <c r="R37" s="10">
        <v>252600</v>
      </c>
      <c r="S37" s="10">
        <v>252600</v>
      </c>
      <c r="T37" s="10"/>
      <c r="U37" s="10"/>
      <c r="V37" s="10"/>
      <c r="W37" s="10"/>
    </row>
    <row r="38" ht="18.75" customHeight="1" spans="1:23">
      <c r="A38" s="8" t="s">
        <v>221</v>
      </c>
      <c r="B38" s="8" t="s">
        <v>231</v>
      </c>
      <c r="C38" s="9" t="s">
        <v>230</v>
      </c>
      <c r="D38" s="8" t="s">
        <v>56</v>
      </c>
      <c r="E38" s="8" t="s">
        <v>93</v>
      </c>
      <c r="F38" s="8" t="s">
        <v>94</v>
      </c>
      <c r="G38" s="8" t="s">
        <v>240</v>
      </c>
      <c r="H38" s="8" t="s">
        <v>241</v>
      </c>
      <c r="I38" s="10">
        <v>10000</v>
      </c>
      <c r="J38" s="10"/>
      <c r="K38" s="10"/>
      <c r="L38" s="10"/>
      <c r="M38" s="10"/>
      <c r="N38" s="10"/>
      <c r="O38" s="10"/>
      <c r="P38" s="22"/>
      <c r="Q38" s="10"/>
      <c r="R38" s="10">
        <v>10000</v>
      </c>
      <c r="S38" s="10">
        <v>10000</v>
      </c>
      <c r="T38" s="10"/>
      <c r="U38" s="10"/>
      <c r="V38" s="10"/>
      <c r="W38" s="10"/>
    </row>
    <row r="39" ht="18.75" customHeight="1" spans="1:23">
      <c r="A39" s="8" t="s">
        <v>221</v>
      </c>
      <c r="B39" s="8" t="s">
        <v>231</v>
      </c>
      <c r="C39" s="9" t="s">
        <v>230</v>
      </c>
      <c r="D39" s="8" t="s">
        <v>56</v>
      </c>
      <c r="E39" s="8" t="s">
        <v>93</v>
      </c>
      <c r="F39" s="8" t="s">
        <v>94</v>
      </c>
      <c r="G39" s="8" t="s">
        <v>240</v>
      </c>
      <c r="H39" s="8" t="s">
        <v>241</v>
      </c>
      <c r="I39" s="10">
        <v>180000</v>
      </c>
      <c r="J39" s="10"/>
      <c r="K39" s="10"/>
      <c r="L39" s="10"/>
      <c r="M39" s="10"/>
      <c r="N39" s="10"/>
      <c r="O39" s="10"/>
      <c r="P39" s="22"/>
      <c r="Q39" s="10"/>
      <c r="R39" s="10">
        <v>180000</v>
      </c>
      <c r="S39" s="10">
        <v>180000</v>
      </c>
      <c r="T39" s="10"/>
      <c r="U39" s="10"/>
      <c r="V39" s="10"/>
      <c r="W39" s="10"/>
    </row>
    <row r="40" ht="18.75" customHeight="1" spans="1:23">
      <c r="A40" s="8" t="s">
        <v>221</v>
      </c>
      <c r="B40" s="8" t="s">
        <v>231</v>
      </c>
      <c r="C40" s="9" t="s">
        <v>230</v>
      </c>
      <c r="D40" s="8" t="s">
        <v>56</v>
      </c>
      <c r="E40" s="8" t="s">
        <v>93</v>
      </c>
      <c r="F40" s="8" t="s">
        <v>94</v>
      </c>
      <c r="G40" s="8" t="s">
        <v>240</v>
      </c>
      <c r="H40" s="8" t="s">
        <v>241</v>
      </c>
      <c r="I40" s="10">
        <v>97500</v>
      </c>
      <c r="J40" s="10"/>
      <c r="K40" s="10"/>
      <c r="L40" s="10"/>
      <c r="M40" s="10"/>
      <c r="N40" s="10"/>
      <c r="O40" s="10"/>
      <c r="P40" s="22"/>
      <c r="Q40" s="10"/>
      <c r="R40" s="10">
        <v>97500</v>
      </c>
      <c r="S40" s="10">
        <v>97500</v>
      </c>
      <c r="T40" s="10"/>
      <c r="U40" s="10"/>
      <c r="V40" s="10"/>
      <c r="W40" s="10"/>
    </row>
    <row r="41" ht="18.75" customHeight="1" spans="1:23">
      <c r="A41" s="8" t="s">
        <v>221</v>
      </c>
      <c r="B41" s="8" t="s">
        <v>231</v>
      </c>
      <c r="C41" s="9" t="s">
        <v>230</v>
      </c>
      <c r="D41" s="8" t="s">
        <v>56</v>
      </c>
      <c r="E41" s="8" t="s">
        <v>93</v>
      </c>
      <c r="F41" s="8" t="s">
        <v>94</v>
      </c>
      <c r="G41" s="8" t="s">
        <v>240</v>
      </c>
      <c r="H41" s="8" t="s">
        <v>241</v>
      </c>
      <c r="I41" s="10">
        <v>784500</v>
      </c>
      <c r="J41" s="10"/>
      <c r="K41" s="10"/>
      <c r="L41" s="10"/>
      <c r="M41" s="10"/>
      <c r="N41" s="10"/>
      <c r="O41" s="10"/>
      <c r="P41" s="22"/>
      <c r="Q41" s="10"/>
      <c r="R41" s="10">
        <v>784500</v>
      </c>
      <c r="S41" s="10">
        <v>784500</v>
      </c>
      <c r="T41" s="10"/>
      <c r="U41" s="10"/>
      <c r="V41" s="10"/>
      <c r="W41" s="10"/>
    </row>
    <row r="42" ht="18.75" customHeight="1" spans="1:23">
      <c r="A42" s="8" t="s">
        <v>221</v>
      </c>
      <c r="B42" s="8" t="s">
        <v>231</v>
      </c>
      <c r="C42" s="9" t="s">
        <v>230</v>
      </c>
      <c r="D42" s="8" t="s">
        <v>56</v>
      </c>
      <c r="E42" s="8" t="s">
        <v>93</v>
      </c>
      <c r="F42" s="8" t="s">
        <v>94</v>
      </c>
      <c r="G42" s="8" t="s">
        <v>240</v>
      </c>
      <c r="H42" s="8" t="s">
        <v>241</v>
      </c>
      <c r="I42" s="10">
        <v>120000</v>
      </c>
      <c r="J42" s="10"/>
      <c r="K42" s="10"/>
      <c r="L42" s="10"/>
      <c r="M42" s="10"/>
      <c r="N42" s="10"/>
      <c r="O42" s="10"/>
      <c r="P42" s="22"/>
      <c r="Q42" s="10"/>
      <c r="R42" s="10">
        <v>120000</v>
      </c>
      <c r="S42" s="10">
        <v>120000</v>
      </c>
      <c r="T42" s="10"/>
      <c r="U42" s="10"/>
      <c r="V42" s="10"/>
      <c r="W42" s="10"/>
    </row>
    <row r="43" ht="18.75" customHeight="1" spans="1:23">
      <c r="A43" s="8" t="s">
        <v>221</v>
      </c>
      <c r="B43" s="8" t="s">
        <v>231</v>
      </c>
      <c r="C43" s="9" t="s">
        <v>230</v>
      </c>
      <c r="D43" s="8" t="s">
        <v>56</v>
      </c>
      <c r="E43" s="8" t="s">
        <v>93</v>
      </c>
      <c r="F43" s="8" t="s">
        <v>94</v>
      </c>
      <c r="G43" s="8" t="s">
        <v>240</v>
      </c>
      <c r="H43" s="8" t="s">
        <v>241</v>
      </c>
      <c r="I43" s="10">
        <v>60000</v>
      </c>
      <c r="J43" s="10"/>
      <c r="K43" s="10"/>
      <c r="L43" s="10"/>
      <c r="M43" s="10"/>
      <c r="N43" s="10"/>
      <c r="O43" s="10"/>
      <c r="P43" s="22"/>
      <c r="Q43" s="10"/>
      <c r="R43" s="10">
        <v>60000</v>
      </c>
      <c r="S43" s="10">
        <v>60000</v>
      </c>
      <c r="T43" s="10"/>
      <c r="U43" s="10"/>
      <c r="V43" s="10"/>
      <c r="W43" s="10"/>
    </row>
    <row r="44" ht="18.75" customHeight="1" spans="1:23">
      <c r="A44" s="8" t="s">
        <v>221</v>
      </c>
      <c r="B44" s="8" t="s">
        <v>231</v>
      </c>
      <c r="C44" s="9" t="s">
        <v>230</v>
      </c>
      <c r="D44" s="8" t="s">
        <v>56</v>
      </c>
      <c r="E44" s="8" t="s">
        <v>93</v>
      </c>
      <c r="F44" s="8" t="s">
        <v>94</v>
      </c>
      <c r="G44" s="8" t="s">
        <v>240</v>
      </c>
      <c r="H44" s="8" t="s">
        <v>241</v>
      </c>
      <c r="I44" s="10">
        <v>126000</v>
      </c>
      <c r="J44" s="10"/>
      <c r="K44" s="10"/>
      <c r="L44" s="10"/>
      <c r="M44" s="10"/>
      <c r="N44" s="10"/>
      <c r="O44" s="10"/>
      <c r="P44" s="22"/>
      <c r="Q44" s="10"/>
      <c r="R44" s="10">
        <v>126000</v>
      </c>
      <c r="S44" s="10">
        <v>126000</v>
      </c>
      <c r="T44" s="10"/>
      <c r="U44" s="10"/>
      <c r="V44" s="10"/>
      <c r="W44" s="10"/>
    </row>
    <row r="45" ht="18.75" customHeight="1" spans="1:23">
      <c r="A45" s="8" t="s">
        <v>221</v>
      </c>
      <c r="B45" s="8" t="s">
        <v>231</v>
      </c>
      <c r="C45" s="9" t="s">
        <v>230</v>
      </c>
      <c r="D45" s="8" t="s">
        <v>56</v>
      </c>
      <c r="E45" s="8" t="s">
        <v>93</v>
      </c>
      <c r="F45" s="8" t="s">
        <v>94</v>
      </c>
      <c r="G45" s="8" t="s">
        <v>240</v>
      </c>
      <c r="H45" s="8" t="s">
        <v>241</v>
      </c>
      <c r="I45" s="10">
        <v>24000</v>
      </c>
      <c r="J45" s="10"/>
      <c r="K45" s="10"/>
      <c r="L45" s="10"/>
      <c r="M45" s="10"/>
      <c r="N45" s="10"/>
      <c r="O45" s="10"/>
      <c r="P45" s="22"/>
      <c r="Q45" s="10"/>
      <c r="R45" s="10">
        <v>24000</v>
      </c>
      <c r="S45" s="10">
        <v>24000</v>
      </c>
      <c r="T45" s="10"/>
      <c r="U45" s="10"/>
      <c r="V45" s="10"/>
      <c r="W45" s="10"/>
    </row>
    <row r="46" ht="18.75" customHeight="1" spans="1:23">
      <c r="A46" s="8" t="s">
        <v>221</v>
      </c>
      <c r="B46" s="8" t="s">
        <v>231</v>
      </c>
      <c r="C46" s="9" t="s">
        <v>230</v>
      </c>
      <c r="D46" s="8" t="s">
        <v>56</v>
      </c>
      <c r="E46" s="8" t="s">
        <v>93</v>
      </c>
      <c r="F46" s="8" t="s">
        <v>94</v>
      </c>
      <c r="G46" s="8" t="s">
        <v>240</v>
      </c>
      <c r="H46" s="8" t="s">
        <v>241</v>
      </c>
      <c r="I46" s="10">
        <v>1143000</v>
      </c>
      <c r="J46" s="10"/>
      <c r="K46" s="10"/>
      <c r="L46" s="10"/>
      <c r="M46" s="10"/>
      <c r="N46" s="10"/>
      <c r="O46" s="10"/>
      <c r="P46" s="22"/>
      <c r="Q46" s="10"/>
      <c r="R46" s="10">
        <v>1143000</v>
      </c>
      <c r="S46" s="10">
        <v>1143000</v>
      </c>
      <c r="T46" s="10"/>
      <c r="U46" s="10"/>
      <c r="V46" s="10"/>
      <c r="W46" s="10"/>
    </row>
    <row r="47" ht="18.75" customHeight="1" spans="1:23">
      <c r="A47" s="8" t="s">
        <v>221</v>
      </c>
      <c r="B47" s="8" t="s">
        <v>231</v>
      </c>
      <c r="C47" s="9" t="s">
        <v>230</v>
      </c>
      <c r="D47" s="8" t="s">
        <v>56</v>
      </c>
      <c r="E47" s="8" t="s">
        <v>93</v>
      </c>
      <c r="F47" s="8" t="s">
        <v>94</v>
      </c>
      <c r="G47" s="8" t="s">
        <v>242</v>
      </c>
      <c r="H47" s="8" t="s">
        <v>243</v>
      </c>
      <c r="I47" s="10">
        <v>65000</v>
      </c>
      <c r="J47" s="10"/>
      <c r="K47" s="10"/>
      <c r="L47" s="10"/>
      <c r="M47" s="10"/>
      <c r="N47" s="10"/>
      <c r="O47" s="10"/>
      <c r="P47" s="22"/>
      <c r="Q47" s="10"/>
      <c r="R47" s="10">
        <v>65000</v>
      </c>
      <c r="S47" s="10">
        <v>65000</v>
      </c>
      <c r="T47" s="10"/>
      <c r="U47" s="10"/>
      <c r="V47" s="10"/>
      <c r="W47" s="10"/>
    </row>
    <row r="48" ht="18.75" customHeight="1" spans="1:23">
      <c r="A48" s="8" t="s">
        <v>221</v>
      </c>
      <c r="B48" s="8" t="s">
        <v>231</v>
      </c>
      <c r="C48" s="9" t="s">
        <v>230</v>
      </c>
      <c r="D48" s="8" t="s">
        <v>56</v>
      </c>
      <c r="E48" s="8" t="s">
        <v>93</v>
      </c>
      <c r="F48" s="8" t="s">
        <v>94</v>
      </c>
      <c r="G48" s="8" t="s">
        <v>242</v>
      </c>
      <c r="H48" s="8" t="s">
        <v>243</v>
      </c>
      <c r="I48" s="10">
        <v>198000</v>
      </c>
      <c r="J48" s="10"/>
      <c r="K48" s="10"/>
      <c r="L48" s="10"/>
      <c r="M48" s="10"/>
      <c r="N48" s="10"/>
      <c r="O48" s="10"/>
      <c r="P48" s="22"/>
      <c r="Q48" s="10"/>
      <c r="R48" s="10">
        <v>198000</v>
      </c>
      <c r="S48" s="10">
        <v>198000</v>
      </c>
      <c r="T48" s="10"/>
      <c r="U48" s="10"/>
      <c r="V48" s="10"/>
      <c r="W48" s="10"/>
    </row>
    <row r="49" ht="18.75" customHeight="1" spans="1:23">
      <c r="A49" s="8" t="s">
        <v>221</v>
      </c>
      <c r="B49" s="8" t="s">
        <v>231</v>
      </c>
      <c r="C49" s="9" t="s">
        <v>230</v>
      </c>
      <c r="D49" s="8" t="s">
        <v>56</v>
      </c>
      <c r="E49" s="8" t="s">
        <v>93</v>
      </c>
      <c r="F49" s="8" t="s">
        <v>94</v>
      </c>
      <c r="G49" s="8" t="s">
        <v>242</v>
      </c>
      <c r="H49" s="8" t="s">
        <v>243</v>
      </c>
      <c r="I49" s="10">
        <v>3099000</v>
      </c>
      <c r="J49" s="10"/>
      <c r="K49" s="10"/>
      <c r="L49" s="10"/>
      <c r="M49" s="10"/>
      <c r="N49" s="10"/>
      <c r="O49" s="10"/>
      <c r="P49" s="22"/>
      <c r="Q49" s="10"/>
      <c r="R49" s="10">
        <v>3099000</v>
      </c>
      <c r="S49" s="10">
        <v>3099000</v>
      </c>
      <c r="T49" s="10"/>
      <c r="U49" s="10"/>
      <c r="V49" s="10"/>
      <c r="W49" s="10"/>
    </row>
    <row r="50" ht="18.75" customHeight="1" spans="1:23">
      <c r="A50" s="8" t="s">
        <v>221</v>
      </c>
      <c r="B50" s="8" t="s">
        <v>231</v>
      </c>
      <c r="C50" s="9" t="s">
        <v>230</v>
      </c>
      <c r="D50" s="8" t="s">
        <v>56</v>
      </c>
      <c r="E50" s="8" t="s">
        <v>93</v>
      </c>
      <c r="F50" s="8" t="s">
        <v>94</v>
      </c>
      <c r="G50" s="8" t="s">
        <v>242</v>
      </c>
      <c r="H50" s="8" t="s">
        <v>243</v>
      </c>
      <c r="I50" s="10">
        <v>40000</v>
      </c>
      <c r="J50" s="10"/>
      <c r="K50" s="10"/>
      <c r="L50" s="10"/>
      <c r="M50" s="10"/>
      <c r="N50" s="10"/>
      <c r="O50" s="10"/>
      <c r="P50" s="22"/>
      <c r="Q50" s="10"/>
      <c r="R50" s="10">
        <v>40000</v>
      </c>
      <c r="S50" s="10">
        <v>40000</v>
      </c>
      <c r="T50" s="10"/>
      <c r="U50" s="10"/>
      <c r="V50" s="10"/>
      <c r="W50" s="10"/>
    </row>
    <row r="51" ht="18.75" customHeight="1" spans="1:23">
      <c r="A51" s="8" t="s">
        <v>221</v>
      </c>
      <c r="B51" s="8" t="s">
        <v>231</v>
      </c>
      <c r="C51" s="9" t="s">
        <v>230</v>
      </c>
      <c r="D51" s="8" t="s">
        <v>56</v>
      </c>
      <c r="E51" s="8" t="s">
        <v>93</v>
      </c>
      <c r="F51" s="8" t="s">
        <v>94</v>
      </c>
      <c r="G51" s="8" t="s">
        <v>242</v>
      </c>
      <c r="H51" s="8" t="s">
        <v>243</v>
      </c>
      <c r="I51" s="10">
        <v>600000</v>
      </c>
      <c r="J51" s="10"/>
      <c r="K51" s="10"/>
      <c r="L51" s="10"/>
      <c r="M51" s="10"/>
      <c r="N51" s="10"/>
      <c r="O51" s="10"/>
      <c r="P51" s="22"/>
      <c r="Q51" s="10"/>
      <c r="R51" s="10">
        <v>600000</v>
      </c>
      <c r="S51" s="10">
        <v>600000</v>
      </c>
      <c r="T51" s="10"/>
      <c r="U51" s="10"/>
      <c r="V51" s="10"/>
      <c r="W51" s="10"/>
    </row>
    <row r="52" ht="18.75" customHeight="1" spans="1:23">
      <c r="A52" s="8" t="s">
        <v>221</v>
      </c>
      <c r="B52" s="8" t="s">
        <v>231</v>
      </c>
      <c r="C52" s="9" t="s">
        <v>230</v>
      </c>
      <c r="D52" s="8" t="s">
        <v>56</v>
      </c>
      <c r="E52" s="8" t="s">
        <v>93</v>
      </c>
      <c r="F52" s="8" t="s">
        <v>94</v>
      </c>
      <c r="G52" s="8" t="s">
        <v>242</v>
      </c>
      <c r="H52" s="8" t="s">
        <v>243</v>
      </c>
      <c r="I52" s="10">
        <v>90000</v>
      </c>
      <c r="J52" s="10"/>
      <c r="K52" s="10"/>
      <c r="L52" s="10"/>
      <c r="M52" s="10"/>
      <c r="N52" s="10"/>
      <c r="O52" s="10"/>
      <c r="P52" s="22"/>
      <c r="Q52" s="10"/>
      <c r="R52" s="10">
        <v>90000</v>
      </c>
      <c r="S52" s="10">
        <v>90000</v>
      </c>
      <c r="T52" s="10"/>
      <c r="U52" s="10"/>
      <c r="V52" s="10"/>
      <c r="W52" s="10"/>
    </row>
    <row r="53" ht="18.75" customHeight="1" spans="1:23">
      <c r="A53" s="8" t="s">
        <v>221</v>
      </c>
      <c r="B53" s="8" t="s">
        <v>231</v>
      </c>
      <c r="C53" s="9" t="s">
        <v>230</v>
      </c>
      <c r="D53" s="8" t="s">
        <v>56</v>
      </c>
      <c r="E53" s="8" t="s">
        <v>93</v>
      </c>
      <c r="F53" s="8" t="s">
        <v>94</v>
      </c>
      <c r="G53" s="8" t="s">
        <v>242</v>
      </c>
      <c r="H53" s="8" t="s">
        <v>243</v>
      </c>
      <c r="I53" s="10">
        <v>849200</v>
      </c>
      <c r="J53" s="10"/>
      <c r="K53" s="10"/>
      <c r="L53" s="10"/>
      <c r="M53" s="10"/>
      <c r="N53" s="10"/>
      <c r="O53" s="10"/>
      <c r="P53" s="22"/>
      <c r="Q53" s="10"/>
      <c r="R53" s="10">
        <v>849200</v>
      </c>
      <c r="S53" s="10">
        <v>849200</v>
      </c>
      <c r="T53" s="10"/>
      <c r="U53" s="10"/>
      <c r="V53" s="10"/>
      <c r="W53" s="10"/>
    </row>
    <row r="54" ht="18.75" customHeight="1" spans="1:23">
      <c r="A54" s="8" t="s">
        <v>221</v>
      </c>
      <c r="B54" s="8" t="s">
        <v>231</v>
      </c>
      <c r="C54" s="9" t="s">
        <v>230</v>
      </c>
      <c r="D54" s="8" t="s">
        <v>56</v>
      </c>
      <c r="E54" s="8" t="s">
        <v>93</v>
      </c>
      <c r="F54" s="8" t="s">
        <v>94</v>
      </c>
      <c r="G54" s="8" t="s">
        <v>242</v>
      </c>
      <c r="H54" s="8" t="s">
        <v>243</v>
      </c>
      <c r="I54" s="10">
        <v>90000</v>
      </c>
      <c r="J54" s="10"/>
      <c r="K54" s="10"/>
      <c r="L54" s="10"/>
      <c r="M54" s="10"/>
      <c r="N54" s="10"/>
      <c r="O54" s="10"/>
      <c r="P54" s="22"/>
      <c r="Q54" s="10"/>
      <c r="R54" s="10">
        <v>90000</v>
      </c>
      <c r="S54" s="10">
        <v>90000</v>
      </c>
      <c r="T54" s="10"/>
      <c r="U54" s="10"/>
      <c r="V54" s="10"/>
      <c r="W54" s="10"/>
    </row>
    <row r="55" ht="18.75" customHeight="1" spans="1:23">
      <c r="A55" s="8" t="s">
        <v>221</v>
      </c>
      <c r="B55" s="8" t="s">
        <v>231</v>
      </c>
      <c r="C55" s="9" t="s">
        <v>230</v>
      </c>
      <c r="D55" s="8" t="s">
        <v>56</v>
      </c>
      <c r="E55" s="8" t="s">
        <v>93</v>
      </c>
      <c r="F55" s="8" t="s">
        <v>94</v>
      </c>
      <c r="G55" s="8" t="s">
        <v>242</v>
      </c>
      <c r="H55" s="8" t="s">
        <v>243</v>
      </c>
      <c r="I55" s="10">
        <v>340000</v>
      </c>
      <c r="J55" s="10"/>
      <c r="K55" s="10"/>
      <c r="L55" s="10"/>
      <c r="M55" s="10"/>
      <c r="N55" s="10"/>
      <c r="O55" s="10"/>
      <c r="P55" s="22"/>
      <c r="Q55" s="10"/>
      <c r="R55" s="10">
        <v>340000</v>
      </c>
      <c r="S55" s="10">
        <v>340000</v>
      </c>
      <c r="T55" s="10"/>
      <c r="U55" s="10"/>
      <c r="V55" s="10"/>
      <c r="W55" s="10"/>
    </row>
    <row r="56" ht="18.75" customHeight="1" spans="1:23">
      <c r="A56" s="8" t="s">
        <v>221</v>
      </c>
      <c r="B56" s="8" t="s">
        <v>231</v>
      </c>
      <c r="C56" s="9" t="s">
        <v>230</v>
      </c>
      <c r="D56" s="8" t="s">
        <v>56</v>
      </c>
      <c r="E56" s="8" t="s">
        <v>93</v>
      </c>
      <c r="F56" s="8" t="s">
        <v>94</v>
      </c>
      <c r="G56" s="8" t="s">
        <v>242</v>
      </c>
      <c r="H56" s="8" t="s">
        <v>243</v>
      </c>
      <c r="I56" s="10">
        <v>1546000</v>
      </c>
      <c r="J56" s="10"/>
      <c r="K56" s="10"/>
      <c r="L56" s="10"/>
      <c r="M56" s="10"/>
      <c r="N56" s="10"/>
      <c r="O56" s="10"/>
      <c r="P56" s="22"/>
      <c r="Q56" s="10"/>
      <c r="R56" s="10">
        <v>1546000</v>
      </c>
      <c r="S56" s="10">
        <v>1546000</v>
      </c>
      <c r="T56" s="10"/>
      <c r="U56" s="10"/>
      <c r="V56" s="10"/>
      <c r="W56" s="10"/>
    </row>
    <row r="57" ht="18.75" customHeight="1" spans="1:23">
      <c r="A57" s="8" t="s">
        <v>221</v>
      </c>
      <c r="B57" s="8" t="s">
        <v>231</v>
      </c>
      <c r="C57" s="9" t="s">
        <v>230</v>
      </c>
      <c r="D57" s="8" t="s">
        <v>56</v>
      </c>
      <c r="E57" s="8" t="s">
        <v>93</v>
      </c>
      <c r="F57" s="8" t="s">
        <v>94</v>
      </c>
      <c r="G57" s="8" t="s">
        <v>242</v>
      </c>
      <c r="H57" s="8" t="s">
        <v>243</v>
      </c>
      <c r="I57" s="10">
        <v>200000</v>
      </c>
      <c r="J57" s="10"/>
      <c r="K57" s="10"/>
      <c r="L57" s="10"/>
      <c r="M57" s="10"/>
      <c r="N57" s="10"/>
      <c r="O57" s="10"/>
      <c r="P57" s="22"/>
      <c r="Q57" s="10"/>
      <c r="R57" s="10">
        <v>200000</v>
      </c>
      <c r="S57" s="10">
        <v>200000</v>
      </c>
      <c r="T57" s="10"/>
      <c r="U57" s="10"/>
      <c r="V57" s="10"/>
      <c r="W57" s="10"/>
    </row>
    <row r="58" ht="18.75" customHeight="1" spans="1:23">
      <c r="A58" s="8" t="s">
        <v>221</v>
      </c>
      <c r="B58" s="8" t="s">
        <v>231</v>
      </c>
      <c r="C58" s="9" t="s">
        <v>230</v>
      </c>
      <c r="D58" s="8" t="s">
        <v>56</v>
      </c>
      <c r="E58" s="8" t="s">
        <v>93</v>
      </c>
      <c r="F58" s="8" t="s">
        <v>94</v>
      </c>
      <c r="G58" s="8" t="s">
        <v>242</v>
      </c>
      <c r="H58" s="8" t="s">
        <v>243</v>
      </c>
      <c r="I58" s="10">
        <v>757000</v>
      </c>
      <c r="J58" s="10"/>
      <c r="K58" s="10"/>
      <c r="L58" s="10"/>
      <c r="M58" s="10"/>
      <c r="N58" s="10"/>
      <c r="O58" s="10"/>
      <c r="P58" s="22"/>
      <c r="Q58" s="10"/>
      <c r="R58" s="10">
        <v>757000</v>
      </c>
      <c r="S58" s="10">
        <v>757000</v>
      </c>
      <c r="T58" s="10"/>
      <c r="U58" s="10"/>
      <c r="V58" s="10"/>
      <c r="W58" s="10"/>
    </row>
    <row r="59" ht="18.75" customHeight="1" spans="1:23">
      <c r="A59" s="8" t="s">
        <v>221</v>
      </c>
      <c r="B59" s="8" t="s">
        <v>231</v>
      </c>
      <c r="C59" s="9" t="s">
        <v>230</v>
      </c>
      <c r="D59" s="8" t="s">
        <v>56</v>
      </c>
      <c r="E59" s="8" t="s">
        <v>93</v>
      </c>
      <c r="F59" s="8" t="s">
        <v>94</v>
      </c>
      <c r="G59" s="8" t="s">
        <v>242</v>
      </c>
      <c r="H59" s="8" t="s">
        <v>243</v>
      </c>
      <c r="I59" s="10">
        <v>1281000</v>
      </c>
      <c r="J59" s="10"/>
      <c r="K59" s="10"/>
      <c r="L59" s="10"/>
      <c r="M59" s="10"/>
      <c r="N59" s="10"/>
      <c r="O59" s="10"/>
      <c r="P59" s="22"/>
      <c r="Q59" s="10"/>
      <c r="R59" s="10">
        <v>1281000</v>
      </c>
      <c r="S59" s="10">
        <v>1281000</v>
      </c>
      <c r="T59" s="10"/>
      <c r="U59" s="10"/>
      <c r="V59" s="10"/>
      <c r="W59" s="10"/>
    </row>
    <row r="60" ht="18.75" customHeight="1" spans="1:23">
      <c r="A60" s="8" t="s">
        <v>221</v>
      </c>
      <c r="B60" s="8" t="s">
        <v>231</v>
      </c>
      <c r="C60" s="9" t="s">
        <v>230</v>
      </c>
      <c r="D60" s="8" t="s">
        <v>56</v>
      </c>
      <c r="E60" s="8" t="s">
        <v>93</v>
      </c>
      <c r="F60" s="8" t="s">
        <v>94</v>
      </c>
      <c r="G60" s="8" t="s">
        <v>242</v>
      </c>
      <c r="H60" s="8" t="s">
        <v>243</v>
      </c>
      <c r="I60" s="10">
        <v>1720000</v>
      </c>
      <c r="J60" s="10"/>
      <c r="K60" s="10"/>
      <c r="L60" s="10"/>
      <c r="M60" s="10"/>
      <c r="N60" s="10"/>
      <c r="O60" s="10"/>
      <c r="P60" s="22"/>
      <c r="Q60" s="10"/>
      <c r="R60" s="10">
        <v>1720000</v>
      </c>
      <c r="S60" s="10">
        <v>1720000</v>
      </c>
      <c r="T60" s="10"/>
      <c r="U60" s="10"/>
      <c r="V60" s="10"/>
      <c r="W60" s="10"/>
    </row>
    <row r="61" ht="18.75" customHeight="1" spans="1:23">
      <c r="A61" s="11" t="s">
        <v>32</v>
      </c>
      <c r="B61" s="11"/>
      <c r="C61" s="11"/>
      <c r="D61" s="11"/>
      <c r="E61" s="11"/>
      <c r="F61" s="11"/>
      <c r="G61" s="11"/>
      <c r="H61" s="11"/>
      <c r="I61" s="10">
        <v>72410438.78</v>
      </c>
      <c r="J61" s="10">
        <v>11650838.78</v>
      </c>
      <c r="K61" s="10">
        <v>11650838.78</v>
      </c>
      <c r="L61" s="10"/>
      <c r="M61" s="10"/>
      <c r="N61" s="10"/>
      <c r="O61" s="10"/>
      <c r="P61" s="10"/>
      <c r="Q61" s="10"/>
      <c r="R61" s="10">
        <v>60759600</v>
      </c>
      <c r="S61" s="10">
        <v>60759600</v>
      </c>
      <c r="T61" s="10"/>
      <c r="U61" s="10"/>
      <c r="V61" s="10"/>
      <c r="W61" s="10"/>
    </row>
  </sheetData>
  <mergeCells count="28">
    <mergeCell ref="A2:W2"/>
    <mergeCell ref="A3:H3"/>
    <mergeCell ref="J4:M4"/>
    <mergeCell ref="N4:P4"/>
    <mergeCell ref="R4:W4"/>
    <mergeCell ref="A61:H6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4"/>
  <sheetViews>
    <sheetView showZeros="0" workbookViewId="0">
      <pane ySplit="1" topLeftCell="A2" activePane="bottomLeft" state="frozen"/>
      <selection/>
      <selection pane="bottomLeft" activeCell="A1" sqref="$A1:$XFD1"/>
    </sheetView>
  </sheetViews>
  <sheetFormatPr defaultColWidth="8.85" defaultRowHeight="15" customHeight="1"/>
  <cols>
    <col min="1" max="1" width="40.5" customWidth="1"/>
    <col min="2" max="2" width="47.75" customWidth="1"/>
    <col min="3" max="4" width="13.8416666666667" customWidth="1"/>
    <col min="5" max="5" width="26.8416666666667" customWidth="1"/>
    <col min="6" max="8" width="10" customWidth="1"/>
    <col min="9" max="9" width="13.7" customWidth="1"/>
    <col min="10" max="10" width="45.125" customWidth="1"/>
  </cols>
  <sheetData>
    <row r="1" customHeight="1" spans="1:10">
      <c r="A1" s="19" t="s">
        <v>244</v>
      </c>
      <c r="B1" s="19"/>
      <c r="C1" s="19"/>
      <c r="D1" s="19"/>
      <c r="E1" s="19"/>
      <c r="F1" s="19"/>
      <c r="G1" s="19"/>
      <c r="H1" s="19"/>
      <c r="I1" s="19"/>
      <c r="J1" s="19"/>
    </row>
    <row r="2" ht="45" customHeight="1" spans="1:10">
      <c r="A2" s="30" t="s">
        <v>245</v>
      </c>
      <c r="B2" s="30"/>
      <c r="C2" s="30"/>
      <c r="D2" s="30"/>
      <c r="E2" s="30"/>
      <c r="F2" s="30"/>
      <c r="G2" s="30"/>
      <c r="H2" s="30"/>
      <c r="I2" s="30"/>
      <c r="J2" s="30"/>
    </row>
    <row r="3" ht="20.25" customHeight="1" spans="1:10">
      <c r="A3" s="18" t="str">
        <f>"单位名称："&amp;"元江哈尼族彝族傣族自治县人民医院"</f>
        <v>单位名称：元江哈尼族彝族傣族自治县人民医院</v>
      </c>
      <c r="B3" s="18"/>
      <c r="C3" s="18"/>
      <c r="D3" s="18"/>
      <c r="E3" s="18"/>
      <c r="F3" s="18"/>
      <c r="G3" s="18"/>
      <c r="H3" s="18"/>
      <c r="I3" s="18"/>
      <c r="J3" s="18"/>
    </row>
    <row r="4" ht="20.25" customHeight="1" spans="1:10">
      <c r="A4" s="31" t="s">
        <v>246</v>
      </c>
      <c r="B4" s="31" t="s">
        <v>247</v>
      </c>
      <c r="C4" s="31" t="s">
        <v>248</v>
      </c>
      <c r="D4" s="31" t="s">
        <v>249</v>
      </c>
      <c r="E4" s="31" t="s">
        <v>250</v>
      </c>
      <c r="F4" s="31" t="s">
        <v>251</v>
      </c>
      <c r="G4" s="31" t="s">
        <v>252</v>
      </c>
      <c r="H4" s="31" t="s">
        <v>253</v>
      </c>
      <c r="I4" s="31" t="s">
        <v>254</v>
      </c>
      <c r="J4" s="31" t="s">
        <v>255</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t="s">
        <v>56</v>
      </c>
      <c r="B7" s="22"/>
      <c r="C7" s="22"/>
      <c r="E7" s="37"/>
      <c r="F7" s="37"/>
      <c r="G7" s="37"/>
      <c r="H7" s="37"/>
      <c r="I7" s="37"/>
      <c r="J7" s="37"/>
    </row>
    <row r="8" ht="33" customHeight="1" spans="1:10">
      <c r="A8" s="47" t="s">
        <v>225</v>
      </c>
      <c r="B8" s="22" t="s">
        <v>256</v>
      </c>
      <c r="C8" s="23"/>
      <c r="D8" s="23"/>
      <c r="E8" s="37"/>
      <c r="F8" s="37"/>
      <c r="G8" s="37"/>
      <c r="H8" s="37"/>
      <c r="I8" s="37"/>
      <c r="J8" s="37"/>
    </row>
    <row r="9" ht="36" customHeight="1" spans="1:10">
      <c r="A9" s="22"/>
      <c r="B9" s="22"/>
      <c r="C9" s="22" t="s">
        <v>257</v>
      </c>
      <c r="D9" s="48" t="s">
        <v>258</v>
      </c>
      <c r="E9" s="49" t="s">
        <v>259</v>
      </c>
      <c r="F9" s="38" t="s">
        <v>260</v>
      </c>
      <c r="G9" s="23" t="s">
        <v>51</v>
      </c>
      <c r="H9" s="38" t="s">
        <v>261</v>
      </c>
      <c r="I9" s="38" t="s">
        <v>262</v>
      </c>
      <c r="J9" s="49" t="s">
        <v>263</v>
      </c>
    </row>
    <row r="10" ht="36" customHeight="1" spans="1:10">
      <c r="A10" s="22"/>
      <c r="B10" s="22"/>
      <c r="C10" s="22" t="s">
        <v>257</v>
      </c>
      <c r="D10" s="48" t="s">
        <v>264</v>
      </c>
      <c r="E10" s="49" t="s">
        <v>265</v>
      </c>
      <c r="F10" s="38" t="s">
        <v>260</v>
      </c>
      <c r="G10" s="23" t="s">
        <v>266</v>
      </c>
      <c r="H10" s="38" t="s">
        <v>267</v>
      </c>
      <c r="I10" s="38" t="s">
        <v>262</v>
      </c>
      <c r="J10" s="49" t="s">
        <v>268</v>
      </c>
    </row>
    <row r="11" ht="36" customHeight="1" spans="1:10">
      <c r="A11" s="22"/>
      <c r="B11" s="22"/>
      <c r="C11" s="22" t="s">
        <v>257</v>
      </c>
      <c r="D11" s="48" t="s">
        <v>264</v>
      </c>
      <c r="E11" s="49" t="s">
        <v>269</v>
      </c>
      <c r="F11" s="38" t="s">
        <v>260</v>
      </c>
      <c r="G11" s="23" t="s">
        <v>266</v>
      </c>
      <c r="H11" s="38" t="s">
        <v>267</v>
      </c>
      <c r="I11" s="38" t="s">
        <v>262</v>
      </c>
      <c r="J11" s="49" t="s">
        <v>270</v>
      </c>
    </row>
    <row r="12" ht="36" customHeight="1" spans="1:10">
      <c r="A12" s="22"/>
      <c r="B12" s="22"/>
      <c r="C12" s="22" t="s">
        <v>257</v>
      </c>
      <c r="D12" s="48" t="s">
        <v>264</v>
      </c>
      <c r="E12" s="49" t="s">
        <v>271</v>
      </c>
      <c r="F12" s="38" t="s">
        <v>260</v>
      </c>
      <c r="G12" s="23" t="s">
        <v>266</v>
      </c>
      <c r="H12" s="38" t="s">
        <v>267</v>
      </c>
      <c r="I12" s="38" t="s">
        <v>262</v>
      </c>
      <c r="J12" s="49" t="s">
        <v>272</v>
      </c>
    </row>
    <row r="13" ht="36" customHeight="1" spans="1:10">
      <c r="A13" s="22"/>
      <c r="B13" s="22"/>
      <c r="C13" s="22" t="s">
        <v>257</v>
      </c>
      <c r="D13" s="48" t="s">
        <v>273</v>
      </c>
      <c r="E13" s="49" t="s">
        <v>274</v>
      </c>
      <c r="F13" s="38" t="s">
        <v>275</v>
      </c>
      <c r="G13" s="23" t="s">
        <v>276</v>
      </c>
      <c r="H13" s="38" t="s">
        <v>277</v>
      </c>
      <c r="I13" s="38" t="s">
        <v>262</v>
      </c>
      <c r="J13" s="49" t="s">
        <v>278</v>
      </c>
    </row>
    <row r="14" ht="20.25" customHeight="1" spans="1:10">
      <c r="A14" s="22"/>
      <c r="B14" s="22"/>
      <c r="C14" s="22" t="s">
        <v>279</v>
      </c>
      <c r="D14" s="48" t="s">
        <v>280</v>
      </c>
      <c r="E14" s="49" t="s">
        <v>281</v>
      </c>
      <c r="F14" s="38" t="s">
        <v>260</v>
      </c>
      <c r="G14" s="23" t="s">
        <v>51</v>
      </c>
      <c r="H14" s="38" t="s">
        <v>282</v>
      </c>
      <c r="I14" s="38" t="s">
        <v>283</v>
      </c>
      <c r="J14" s="49" t="s">
        <v>281</v>
      </c>
    </row>
    <row r="15" ht="20.25" customHeight="1" spans="1:10">
      <c r="A15" s="22"/>
      <c r="B15" s="22"/>
      <c r="C15" s="22" t="s">
        <v>284</v>
      </c>
      <c r="D15" s="48" t="s">
        <v>285</v>
      </c>
      <c r="E15" s="49" t="s">
        <v>286</v>
      </c>
      <c r="F15" s="38" t="s">
        <v>260</v>
      </c>
      <c r="G15" s="23" t="s">
        <v>266</v>
      </c>
      <c r="H15" s="38" t="s">
        <v>267</v>
      </c>
      <c r="I15" s="38" t="s">
        <v>262</v>
      </c>
      <c r="J15" s="49" t="s">
        <v>287</v>
      </c>
    </row>
    <row r="16" ht="116" customHeight="1" spans="1:10">
      <c r="A16" s="47" t="s">
        <v>220</v>
      </c>
      <c r="B16" s="22" t="s">
        <v>288</v>
      </c>
      <c r="C16" s="22"/>
      <c r="D16" s="22"/>
      <c r="E16" s="22"/>
      <c r="F16" s="22"/>
      <c r="G16" s="22"/>
      <c r="H16" s="22"/>
      <c r="I16" s="22"/>
      <c r="J16" s="22"/>
    </row>
    <row r="17" ht="37" customHeight="1" spans="1:10">
      <c r="A17" s="22"/>
      <c r="B17" s="22"/>
      <c r="C17" s="22" t="s">
        <v>257</v>
      </c>
      <c r="D17" s="48" t="s">
        <v>258</v>
      </c>
      <c r="E17" s="49" t="s">
        <v>289</v>
      </c>
      <c r="F17" s="38" t="s">
        <v>290</v>
      </c>
      <c r="G17" s="23" t="s">
        <v>291</v>
      </c>
      <c r="H17" s="38" t="s">
        <v>267</v>
      </c>
      <c r="I17" s="38" t="s">
        <v>262</v>
      </c>
      <c r="J17" s="49" t="s">
        <v>292</v>
      </c>
    </row>
    <row r="18" ht="50" customHeight="1" spans="1:10">
      <c r="A18" s="22"/>
      <c r="B18" s="22"/>
      <c r="C18" s="22" t="s">
        <v>257</v>
      </c>
      <c r="D18" s="48" t="s">
        <v>258</v>
      </c>
      <c r="E18" s="49" t="s">
        <v>293</v>
      </c>
      <c r="F18" s="38" t="s">
        <v>290</v>
      </c>
      <c r="G18" s="23" t="s">
        <v>294</v>
      </c>
      <c r="H18" s="38" t="s">
        <v>267</v>
      </c>
      <c r="I18" s="38" t="s">
        <v>262</v>
      </c>
      <c r="J18" s="49" t="s">
        <v>295</v>
      </c>
    </row>
    <row r="19" ht="20.25" customHeight="1" spans="1:10">
      <c r="A19" s="22"/>
      <c r="B19" s="22"/>
      <c r="C19" s="22" t="s">
        <v>257</v>
      </c>
      <c r="D19" s="48" t="s">
        <v>258</v>
      </c>
      <c r="E19" s="49" t="s">
        <v>296</v>
      </c>
      <c r="F19" s="38" t="s">
        <v>290</v>
      </c>
      <c r="G19" s="23" t="s">
        <v>266</v>
      </c>
      <c r="H19" s="38" t="s">
        <v>267</v>
      </c>
      <c r="I19" s="38" t="s">
        <v>262</v>
      </c>
      <c r="J19" s="49" t="s">
        <v>297</v>
      </c>
    </row>
    <row r="20" ht="20.25" customHeight="1" spans="1:10">
      <c r="A20" s="22"/>
      <c r="B20" s="22"/>
      <c r="C20" s="22" t="s">
        <v>257</v>
      </c>
      <c r="D20" s="48" t="s">
        <v>264</v>
      </c>
      <c r="E20" s="49" t="s">
        <v>298</v>
      </c>
      <c r="F20" s="38" t="s">
        <v>275</v>
      </c>
      <c r="G20" s="23" t="s">
        <v>299</v>
      </c>
      <c r="H20" s="38" t="s">
        <v>267</v>
      </c>
      <c r="I20" s="38" t="s">
        <v>262</v>
      </c>
      <c r="J20" s="49" t="s">
        <v>300</v>
      </c>
    </row>
    <row r="21" ht="20.25" customHeight="1" spans="1:10">
      <c r="A21" s="22"/>
      <c r="B21" s="22"/>
      <c r="C21" s="22" t="s">
        <v>257</v>
      </c>
      <c r="D21" s="48" t="s">
        <v>264</v>
      </c>
      <c r="E21" s="49" t="s">
        <v>301</v>
      </c>
      <c r="F21" s="38" t="s">
        <v>290</v>
      </c>
      <c r="G21" s="23" t="s">
        <v>302</v>
      </c>
      <c r="H21" s="38" t="s">
        <v>267</v>
      </c>
      <c r="I21" s="38" t="s">
        <v>262</v>
      </c>
      <c r="J21" s="49" t="s">
        <v>303</v>
      </c>
    </row>
    <row r="22" ht="20.25" customHeight="1" spans="1:10">
      <c r="A22" s="22"/>
      <c r="B22" s="22"/>
      <c r="C22" s="22" t="s">
        <v>279</v>
      </c>
      <c r="D22" s="48" t="s">
        <v>304</v>
      </c>
      <c r="E22" s="49" t="s">
        <v>305</v>
      </c>
      <c r="F22" s="38" t="s">
        <v>275</v>
      </c>
      <c r="G22" s="23" t="s">
        <v>50</v>
      </c>
      <c r="H22" s="38" t="s">
        <v>267</v>
      </c>
      <c r="I22" s="38" t="s">
        <v>262</v>
      </c>
      <c r="J22" s="49" t="s">
        <v>306</v>
      </c>
    </row>
    <row r="23" ht="20.25" customHeight="1" spans="1:10">
      <c r="A23" s="22"/>
      <c r="B23" s="22"/>
      <c r="C23" s="22" t="s">
        <v>279</v>
      </c>
      <c r="D23" s="48" t="s">
        <v>304</v>
      </c>
      <c r="E23" s="49" t="s">
        <v>307</v>
      </c>
      <c r="F23" s="38" t="s">
        <v>275</v>
      </c>
      <c r="G23" s="23" t="s">
        <v>51</v>
      </c>
      <c r="H23" s="38" t="s">
        <v>267</v>
      </c>
      <c r="I23" s="38" t="s">
        <v>262</v>
      </c>
      <c r="J23" s="49" t="s">
        <v>307</v>
      </c>
    </row>
    <row r="24" ht="20.25" customHeight="1" spans="1:10">
      <c r="A24" s="22"/>
      <c r="B24" s="22"/>
      <c r="C24" s="22" t="s">
        <v>284</v>
      </c>
      <c r="D24" s="48" t="s">
        <v>285</v>
      </c>
      <c r="E24" s="49" t="s">
        <v>308</v>
      </c>
      <c r="F24" s="38" t="s">
        <v>290</v>
      </c>
      <c r="G24" s="23" t="s">
        <v>309</v>
      </c>
      <c r="H24" s="38" t="s">
        <v>267</v>
      </c>
      <c r="I24" s="38" t="s">
        <v>262</v>
      </c>
      <c r="J24" s="49" t="s">
        <v>310</v>
      </c>
    </row>
    <row r="25" ht="20.25" customHeight="1" spans="1:10">
      <c r="A25" s="22"/>
      <c r="B25" s="22"/>
      <c r="C25" s="22" t="s">
        <v>284</v>
      </c>
      <c r="D25" s="48" t="s">
        <v>285</v>
      </c>
      <c r="E25" s="49" t="s">
        <v>311</v>
      </c>
      <c r="F25" s="38" t="s">
        <v>290</v>
      </c>
      <c r="G25" s="23" t="s">
        <v>312</v>
      </c>
      <c r="H25" s="38" t="s">
        <v>267</v>
      </c>
      <c r="I25" s="38" t="s">
        <v>262</v>
      </c>
      <c r="J25" s="49" t="s">
        <v>313</v>
      </c>
    </row>
    <row r="26" ht="203" customHeight="1" spans="1:10">
      <c r="A26" s="47" t="s">
        <v>230</v>
      </c>
      <c r="B26" s="22" t="s">
        <v>314</v>
      </c>
      <c r="C26" s="22"/>
      <c r="D26" s="22"/>
      <c r="E26" s="22"/>
      <c r="F26" s="22"/>
      <c r="G26" s="22"/>
      <c r="H26" s="22"/>
      <c r="I26" s="22"/>
      <c r="J26" s="22"/>
    </row>
    <row r="27" ht="39" customHeight="1" spans="1:10">
      <c r="A27" s="22"/>
      <c r="B27" s="22"/>
      <c r="C27" s="22" t="s">
        <v>257</v>
      </c>
      <c r="D27" s="48" t="s">
        <v>258</v>
      </c>
      <c r="E27" s="49" t="s">
        <v>315</v>
      </c>
      <c r="F27" s="38" t="s">
        <v>260</v>
      </c>
      <c r="G27" s="23" t="s">
        <v>266</v>
      </c>
      <c r="H27" s="38" t="s">
        <v>267</v>
      </c>
      <c r="I27" s="38" t="s">
        <v>262</v>
      </c>
      <c r="J27" s="49" t="s">
        <v>316</v>
      </c>
    </row>
    <row r="28" ht="33" customHeight="1" spans="1:10">
      <c r="A28" s="22"/>
      <c r="B28" s="22"/>
      <c r="C28" s="22" t="s">
        <v>257</v>
      </c>
      <c r="D28" s="48" t="s">
        <v>264</v>
      </c>
      <c r="E28" s="49" t="s">
        <v>317</v>
      </c>
      <c r="F28" s="38" t="s">
        <v>260</v>
      </c>
      <c r="G28" s="23" t="s">
        <v>266</v>
      </c>
      <c r="H28" s="38" t="s">
        <v>267</v>
      </c>
      <c r="I28" s="38" t="s">
        <v>283</v>
      </c>
      <c r="J28" s="49" t="s">
        <v>318</v>
      </c>
    </row>
    <row r="29" ht="33" customHeight="1" spans="1:10">
      <c r="A29" s="22"/>
      <c r="B29" s="22"/>
      <c r="C29" s="22" t="s">
        <v>257</v>
      </c>
      <c r="D29" s="48" t="s">
        <v>264</v>
      </c>
      <c r="E29" s="49" t="s">
        <v>319</v>
      </c>
      <c r="F29" s="38" t="s">
        <v>260</v>
      </c>
      <c r="G29" s="23" t="s">
        <v>266</v>
      </c>
      <c r="H29" s="38" t="s">
        <v>267</v>
      </c>
      <c r="I29" s="38" t="s">
        <v>283</v>
      </c>
      <c r="J29" s="49" t="s">
        <v>320</v>
      </c>
    </row>
    <row r="30" ht="33" customHeight="1" spans="1:10">
      <c r="A30" s="22"/>
      <c r="B30" s="22"/>
      <c r="C30" s="22" t="s">
        <v>257</v>
      </c>
      <c r="D30" s="48" t="s">
        <v>273</v>
      </c>
      <c r="E30" s="49" t="s">
        <v>321</v>
      </c>
      <c r="F30" s="38" t="s">
        <v>260</v>
      </c>
      <c r="G30" s="23" t="s">
        <v>322</v>
      </c>
      <c r="H30" s="38" t="s">
        <v>267</v>
      </c>
      <c r="I30" s="38" t="s">
        <v>262</v>
      </c>
      <c r="J30" s="49" t="s">
        <v>323</v>
      </c>
    </row>
    <row r="31" ht="20.25" customHeight="1" spans="1:10">
      <c r="A31" s="22"/>
      <c r="B31" s="22"/>
      <c r="C31" s="22" t="s">
        <v>279</v>
      </c>
      <c r="D31" s="48" t="s">
        <v>304</v>
      </c>
      <c r="E31" s="49" t="s">
        <v>324</v>
      </c>
      <c r="F31" s="38" t="s">
        <v>290</v>
      </c>
      <c r="G31" s="23" t="s">
        <v>50</v>
      </c>
      <c r="H31" s="38" t="s">
        <v>267</v>
      </c>
      <c r="I31" s="38" t="s">
        <v>262</v>
      </c>
      <c r="J31" s="49" t="s">
        <v>325</v>
      </c>
    </row>
    <row r="32" ht="20.25" customHeight="1" spans="1:10">
      <c r="A32" s="22"/>
      <c r="B32" s="22"/>
      <c r="C32" s="22" t="s">
        <v>279</v>
      </c>
      <c r="D32" s="48" t="s">
        <v>326</v>
      </c>
      <c r="E32" s="49" t="s">
        <v>327</v>
      </c>
      <c r="F32" s="38" t="s">
        <v>290</v>
      </c>
      <c r="G32" s="23" t="s">
        <v>50</v>
      </c>
      <c r="H32" s="38" t="s">
        <v>328</v>
      </c>
      <c r="I32" s="38" t="s">
        <v>262</v>
      </c>
      <c r="J32" s="49" t="s">
        <v>329</v>
      </c>
    </row>
    <row r="33" ht="37" customHeight="1" spans="1:10">
      <c r="A33" s="22"/>
      <c r="B33" s="22"/>
      <c r="C33" s="22" t="s">
        <v>284</v>
      </c>
      <c r="D33" s="48" t="s">
        <v>285</v>
      </c>
      <c r="E33" s="49" t="s">
        <v>330</v>
      </c>
      <c r="F33" s="38" t="s">
        <v>290</v>
      </c>
      <c r="G33" s="23" t="s">
        <v>312</v>
      </c>
      <c r="H33" s="38" t="s">
        <v>267</v>
      </c>
      <c r="I33" s="38" t="s">
        <v>262</v>
      </c>
      <c r="J33" s="49" t="s">
        <v>331</v>
      </c>
    </row>
    <row r="34" ht="37" customHeight="1" spans="1:10">
      <c r="A34" s="22"/>
      <c r="B34" s="22"/>
      <c r="C34" s="22" t="s">
        <v>284</v>
      </c>
      <c r="D34" s="48" t="s">
        <v>285</v>
      </c>
      <c r="E34" s="49" t="s">
        <v>332</v>
      </c>
      <c r="F34" s="38" t="s">
        <v>290</v>
      </c>
      <c r="G34" s="23" t="s">
        <v>312</v>
      </c>
      <c r="H34" s="38" t="s">
        <v>267</v>
      </c>
      <c r="I34" s="38" t="s">
        <v>262</v>
      </c>
      <c r="J34" s="49" t="s">
        <v>331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开心的像两百多斤的肉</cp:lastModifiedBy>
  <dcterms:created xsi:type="dcterms:W3CDTF">2025-02-18T05:20:00Z</dcterms:created>
  <dcterms:modified xsi:type="dcterms:W3CDTF">2025-02-18T05:34:42Z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918A34D61FDA4EAE8C04C6CDE3B16904_12</vt:lpwstr>
  </property>
  <property fmtid="{D5CDD505-2E9C-101B-9397-08002B2CF9AE}" pid="3" name="KSOProductBuildVer">
    <vt:lpwstr>2052-12.1.0.19770</vt:lpwstr>
  </property>
</Properties>
</file>